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18 год\Таблицы в составе материалов\"/>
    </mc:Choice>
  </mc:AlternateContent>
  <bookViews>
    <workbookView xWindow="480" yWindow="45" windowWidth="15570" windowHeight="10035"/>
  </bookViews>
  <sheets>
    <sheet name="Лист1" sheetId="1" r:id="rId1"/>
  </sheets>
  <definedNames>
    <definedName name="_xlnm.Print_Titles" localSheetId="0">Лист1!$5:$5</definedName>
  </definedNames>
  <calcPr calcId="162913"/>
</workbook>
</file>

<file path=xl/calcChain.xml><?xml version="1.0" encoding="utf-8"?>
<calcChain xmlns="http://schemas.openxmlformats.org/spreadsheetml/2006/main">
  <c r="D73" i="1" l="1"/>
  <c r="F73" i="1"/>
  <c r="H73" i="1"/>
  <c r="J73" i="1"/>
  <c r="L73" i="1"/>
  <c r="N73" i="1"/>
  <c r="P73" i="1"/>
  <c r="R73" i="1"/>
  <c r="T73" i="1"/>
  <c r="C73" i="1"/>
  <c r="J11" i="1" l="1"/>
  <c r="T11" i="1"/>
  <c r="D12" i="1"/>
  <c r="D11" i="1" s="1"/>
  <c r="F12" i="1"/>
  <c r="F11" i="1" s="1"/>
  <c r="H12" i="1"/>
  <c r="H11" i="1" s="1"/>
  <c r="J12" i="1"/>
  <c r="L12" i="1"/>
  <c r="L11" i="1" s="1"/>
  <c r="N12" i="1"/>
  <c r="N11" i="1" s="1"/>
  <c r="P12" i="1"/>
  <c r="P11" i="1" s="1"/>
  <c r="R12" i="1"/>
  <c r="R11" i="1" s="1"/>
  <c r="T12" i="1"/>
  <c r="C12" i="1"/>
  <c r="C11" i="1" s="1"/>
  <c r="E13" i="1"/>
  <c r="E12" i="1" s="1"/>
  <c r="E14" i="1"/>
  <c r="G14" i="1" s="1"/>
  <c r="I14" i="1" s="1"/>
  <c r="K14" i="1" s="1"/>
  <c r="M14" i="1" s="1"/>
  <c r="O14" i="1" s="1"/>
  <c r="Q14" i="1" s="1"/>
  <c r="S14" i="1" s="1"/>
  <c r="U14" i="1" s="1"/>
  <c r="D20" i="1"/>
  <c r="F20" i="1"/>
  <c r="H20" i="1"/>
  <c r="J20" i="1"/>
  <c r="L20" i="1"/>
  <c r="N20" i="1"/>
  <c r="P20" i="1"/>
  <c r="R20" i="1"/>
  <c r="T20" i="1"/>
  <c r="C20" i="1"/>
  <c r="E22" i="1"/>
  <c r="G22" i="1" s="1"/>
  <c r="I22" i="1" s="1"/>
  <c r="K22" i="1" s="1"/>
  <c r="M22" i="1" s="1"/>
  <c r="O22" i="1" s="1"/>
  <c r="Q22" i="1" s="1"/>
  <c r="S22" i="1" s="1"/>
  <c r="U22" i="1" s="1"/>
  <c r="E21" i="1"/>
  <c r="E20" i="1" s="1"/>
  <c r="G21" i="1" l="1"/>
  <c r="I21" i="1" s="1"/>
  <c r="G13" i="1"/>
  <c r="K21" i="1"/>
  <c r="I20" i="1"/>
  <c r="G20" i="1"/>
  <c r="T70" i="1"/>
  <c r="T67" i="1"/>
  <c r="T66" i="1"/>
  <c r="I13" i="1" l="1"/>
  <c r="G12" i="1"/>
  <c r="M21" i="1"/>
  <c r="K20" i="1"/>
  <c r="E74" i="1"/>
  <c r="G74" i="1" l="1"/>
  <c r="E73" i="1"/>
  <c r="I12" i="1"/>
  <c r="K13" i="1"/>
  <c r="O21" i="1"/>
  <c r="M20" i="1"/>
  <c r="E47" i="1"/>
  <c r="G47" i="1" s="1"/>
  <c r="I47" i="1" s="1"/>
  <c r="K47" i="1" s="1"/>
  <c r="M47" i="1" s="1"/>
  <c r="O47" i="1" s="1"/>
  <c r="Q47" i="1" s="1"/>
  <c r="S47" i="1" s="1"/>
  <c r="U47" i="1" s="1"/>
  <c r="K12" i="1" l="1"/>
  <c r="M13" i="1"/>
  <c r="I74" i="1"/>
  <c r="G73" i="1"/>
  <c r="Q21" i="1"/>
  <c r="O20" i="1"/>
  <c r="P18" i="1"/>
  <c r="R18" i="1"/>
  <c r="P9" i="1"/>
  <c r="R9" i="1"/>
  <c r="P71" i="1"/>
  <c r="R71" i="1"/>
  <c r="P69" i="1"/>
  <c r="R69" i="1"/>
  <c r="P64" i="1"/>
  <c r="R64" i="1"/>
  <c r="P60" i="1"/>
  <c r="R60" i="1"/>
  <c r="P43" i="1"/>
  <c r="R43" i="1"/>
  <c r="P39" i="1"/>
  <c r="R39" i="1"/>
  <c r="P36" i="1"/>
  <c r="R36" i="1"/>
  <c r="P34" i="1"/>
  <c r="R34" i="1"/>
  <c r="P29" i="1"/>
  <c r="R29" i="1"/>
  <c r="P26" i="1"/>
  <c r="R26" i="1"/>
  <c r="P23" i="1"/>
  <c r="R23" i="1"/>
  <c r="L60" i="1"/>
  <c r="N60" i="1"/>
  <c r="L71" i="1"/>
  <c r="N71" i="1"/>
  <c r="L69" i="1"/>
  <c r="N69" i="1"/>
  <c r="L64" i="1"/>
  <c r="N64" i="1"/>
  <c r="L43" i="1"/>
  <c r="N43" i="1"/>
  <c r="L39" i="1"/>
  <c r="N39" i="1"/>
  <c r="L36" i="1"/>
  <c r="N36" i="1"/>
  <c r="L34" i="1"/>
  <c r="N34" i="1"/>
  <c r="L29" i="1"/>
  <c r="N29" i="1"/>
  <c r="L26" i="1"/>
  <c r="N26" i="1"/>
  <c r="L23" i="1"/>
  <c r="N23" i="1"/>
  <c r="L18" i="1"/>
  <c r="N18" i="1"/>
  <c r="L9" i="1"/>
  <c r="N9" i="1"/>
  <c r="L7" i="1" l="1"/>
  <c r="P28" i="1"/>
  <c r="L28" i="1"/>
  <c r="M12" i="1"/>
  <c r="O13" i="1"/>
  <c r="K74" i="1"/>
  <c r="I73" i="1"/>
  <c r="R28" i="1"/>
  <c r="N7" i="1"/>
  <c r="P7" i="1"/>
  <c r="P6" i="1" s="1"/>
  <c r="Q20" i="1"/>
  <c r="S21" i="1"/>
  <c r="R7" i="1"/>
  <c r="P63" i="1"/>
  <c r="P75" i="1" s="1"/>
  <c r="N28" i="1"/>
  <c r="L6" i="1"/>
  <c r="R63" i="1"/>
  <c r="N63" i="1"/>
  <c r="L63" i="1"/>
  <c r="D60" i="1"/>
  <c r="F60" i="1"/>
  <c r="H60" i="1"/>
  <c r="J60" i="1"/>
  <c r="T60" i="1"/>
  <c r="E72" i="1"/>
  <c r="G72" i="1" s="1"/>
  <c r="G71" i="1" s="1"/>
  <c r="E70" i="1"/>
  <c r="E69" i="1" s="1"/>
  <c r="E68" i="1"/>
  <c r="G68" i="1" s="1"/>
  <c r="I68" i="1" s="1"/>
  <c r="K68" i="1" s="1"/>
  <c r="M68" i="1" s="1"/>
  <c r="O68" i="1" s="1"/>
  <c r="Q68" i="1" s="1"/>
  <c r="S68" i="1" s="1"/>
  <c r="U68" i="1" s="1"/>
  <c r="E67" i="1"/>
  <c r="G67" i="1" s="1"/>
  <c r="I67" i="1" s="1"/>
  <c r="K67" i="1" s="1"/>
  <c r="M67" i="1" s="1"/>
  <c r="O67" i="1" s="1"/>
  <c r="Q67" i="1" s="1"/>
  <c r="S67" i="1" s="1"/>
  <c r="U67" i="1" s="1"/>
  <c r="E66" i="1"/>
  <c r="G66" i="1" s="1"/>
  <c r="I66" i="1" s="1"/>
  <c r="K66" i="1" s="1"/>
  <c r="M66" i="1" s="1"/>
  <c r="O66" i="1" s="1"/>
  <c r="Q66" i="1" s="1"/>
  <c r="S66" i="1" s="1"/>
  <c r="U66" i="1" s="1"/>
  <c r="E65" i="1"/>
  <c r="G65" i="1" s="1"/>
  <c r="E62" i="1"/>
  <c r="G62" i="1" s="1"/>
  <c r="I62" i="1" s="1"/>
  <c r="K62" i="1" s="1"/>
  <c r="M62" i="1" s="1"/>
  <c r="O62" i="1" s="1"/>
  <c r="Q62" i="1" s="1"/>
  <c r="S62" i="1" s="1"/>
  <c r="U62" i="1" s="1"/>
  <c r="E61" i="1"/>
  <c r="E59" i="1"/>
  <c r="G59" i="1" s="1"/>
  <c r="I59" i="1" s="1"/>
  <c r="K59" i="1" s="1"/>
  <c r="M59" i="1" s="1"/>
  <c r="O59" i="1" s="1"/>
  <c r="Q59" i="1" s="1"/>
  <c r="S59" i="1" s="1"/>
  <c r="U59" i="1" s="1"/>
  <c r="E58" i="1"/>
  <c r="G58" i="1" s="1"/>
  <c r="I58" i="1" s="1"/>
  <c r="K58" i="1" s="1"/>
  <c r="M58" i="1" s="1"/>
  <c r="O58" i="1" s="1"/>
  <c r="Q58" i="1" s="1"/>
  <c r="S58" i="1" s="1"/>
  <c r="U58" i="1" s="1"/>
  <c r="E57" i="1"/>
  <c r="G57" i="1" s="1"/>
  <c r="I57" i="1" s="1"/>
  <c r="K57" i="1" s="1"/>
  <c r="M57" i="1" s="1"/>
  <c r="O57" i="1" s="1"/>
  <c r="Q57" i="1" s="1"/>
  <c r="S57" i="1" s="1"/>
  <c r="U57" i="1" s="1"/>
  <c r="E56" i="1"/>
  <c r="G56" i="1" s="1"/>
  <c r="I56" i="1" s="1"/>
  <c r="K56" i="1" s="1"/>
  <c r="M56" i="1" s="1"/>
  <c r="O56" i="1" s="1"/>
  <c r="Q56" i="1" s="1"/>
  <c r="S56" i="1" s="1"/>
  <c r="U56" i="1" s="1"/>
  <c r="E55" i="1"/>
  <c r="G55" i="1" s="1"/>
  <c r="I55" i="1" s="1"/>
  <c r="K55" i="1" s="1"/>
  <c r="M55" i="1" s="1"/>
  <c r="O55" i="1" s="1"/>
  <c r="Q55" i="1" s="1"/>
  <c r="S55" i="1" s="1"/>
  <c r="U55" i="1" s="1"/>
  <c r="E54" i="1"/>
  <c r="G54" i="1" s="1"/>
  <c r="I54" i="1" s="1"/>
  <c r="K54" i="1" s="1"/>
  <c r="M54" i="1" s="1"/>
  <c r="O54" i="1" s="1"/>
  <c r="Q54" i="1" s="1"/>
  <c r="S54" i="1" s="1"/>
  <c r="U54" i="1" s="1"/>
  <c r="E53" i="1"/>
  <c r="G53" i="1" s="1"/>
  <c r="I53" i="1" s="1"/>
  <c r="K53" i="1" s="1"/>
  <c r="M53" i="1" s="1"/>
  <c r="O53" i="1" s="1"/>
  <c r="Q53" i="1" s="1"/>
  <c r="S53" i="1" s="1"/>
  <c r="U53" i="1" s="1"/>
  <c r="E52" i="1"/>
  <c r="G52" i="1" s="1"/>
  <c r="I52" i="1" s="1"/>
  <c r="K52" i="1" s="1"/>
  <c r="M52" i="1" s="1"/>
  <c r="O52" i="1" s="1"/>
  <c r="Q52" i="1" s="1"/>
  <c r="S52" i="1" s="1"/>
  <c r="U52" i="1" s="1"/>
  <c r="E51" i="1"/>
  <c r="G51" i="1" s="1"/>
  <c r="I51" i="1" s="1"/>
  <c r="K51" i="1" s="1"/>
  <c r="M51" i="1" s="1"/>
  <c r="O51" i="1" s="1"/>
  <c r="Q51" i="1" s="1"/>
  <c r="S51" i="1" s="1"/>
  <c r="U51" i="1" s="1"/>
  <c r="E50" i="1"/>
  <c r="G50" i="1" s="1"/>
  <c r="I50" i="1" s="1"/>
  <c r="K50" i="1" s="1"/>
  <c r="M50" i="1" s="1"/>
  <c r="O50" i="1" s="1"/>
  <c r="Q50" i="1" s="1"/>
  <c r="S50" i="1" s="1"/>
  <c r="U50" i="1" s="1"/>
  <c r="E49" i="1"/>
  <c r="G49" i="1" s="1"/>
  <c r="I49" i="1" s="1"/>
  <c r="K49" i="1" s="1"/>
  <c r="M49" i="1" s="1"/>
  <c r="O49" i="1" s="1"/>
  <c r="Q49" i="1" s="1"/>
  <c r="S49" i="1" s="1"/>
  <c r="U49" i="1" s="1"/>
  <c r="E48" i="1"/>
  <c r="G48" i="1" s="1"/>
  <c r="I48" i="1" s="1"/>
  <c r="K48" i="1" s="1"/>
  <c r="M48" i="1" s="1"/>
  <c r="O48" i="1" s="1"/>
  <c r="Q48" i="1" s="1"/>
  <c r="S48" i="1" s="1"/>
  <c r="U48" i="1" s="1"/>
  <c r="E46" i="1"/>
  <c r="G46" i="1" s="1"/>
  <c r="I46" i="1" s="1"/>
  <c r="K46" i="1" s="1"/>
  <c r="M46" i="1" s="1"/>
  <c r="O46" i="1" s="1"/>
  <c r="Q46" i="1" s="1"/>
  <c r="S46" i="1" s="1"/>
  <c r="U46" i="1" s="1"/>
  <c r="E45" i="1"/>
  <c r="G45" i="1" s="1"/>
  <c r="I45" i="1" s="1"/>
  <c r="K45" i="1" s="1"/>
  <c r="M45" i="1" s="1"/>
  <c r="O45" i="1" s="1"/>
  <c r="Q45" i="1" s="1"/>
  <c r="S45" i="1" s="1"/>
  <c r="U45" i="1" s="1"/>
  <c r="E44" i="1"/>
  <c r="G44" i="1" s="1"/>
  <c r="I44" i="1" s="1"/>
  <c r="K44" i="1" s="1"/>
  <c r="M44" i="1" s="1"/>
  <c r="O44" i="1" s="1"/>
  <c r="Q44" i="1" s="1"/>
  <c r="S44" i="1" s="1"/>
  <c r="U44" i="1" s="1"/>
  <c r="E42" i="1"/>
  <c r="G42" i="1" s="1"/>
  <c r="I42" i="1" s="1"/>
  <c r="K42" i="1" s="1"/>
  <c r="M42" i="1" s="1"/>
  <c r="O42" i="1" s="1"/>
  <c r="Q42" i="1" s="1"/>
  <c r="S42" i="1" s="1"/>
  <c r="U42" i="1" s="1"/>
  <c r="E41" i="1"/>
  <c r="G41" i="1" s="1"/>
  <c r="I41" i="1" s="1"/>
  <c r="K41" i="1" s="1"/>
  <c r="M41" i="1" s="1"/>
  <c r="O41" i="1" s="1"/>
  <c r="Q41" i="1" s="1"/>
  <c r="S41" i="1" s="1"/>
  <c r="U41" i="1" s="1"/>
  <c r="E40" i="1"/>
  <c r="G40" i="1" s="1"/>
  <c r="E38" i="1"/>
  <c r="G38" i="1" s="1"/>
  <c r="I38" i="1" s="1"/>
  <c r="K38" i="1" s="1"/>
  <c r="M38" i="1" s="1"/>
  <c r="O38" i="1" s="1"/>
  <c r="Q38" i="1" s="1"/>
  <c r="S38" i="1" s="1"/>
  <c r="U38" i="1" s="1"/>
  <c r="E37" i="1"/>
  <c r="E35" i="1"/>
  <c r="G35" i="1" s="1"/>
  <c r="E33" i="1"/>
  <c r="G33" i="1" s="1"/>
  <c r="I33" i="1" s="1"/>
  <c r="K33" i="1" s="1"/>
  <c r="M33" i="1" s="1"/>
  <c r="O33" i="1" s="1"/>
  <c r="Q33" i="1" s="1"/>
  <c r="S33" i="1" s="1"/>
  <c r="U33" i="1" s="1"/>
  <c r="E32" i="1"/>
  <c r="G32" i="1" s="1"/>
  <c r="I32" i="1" s="1"/>
  <c r="K32" i="1" s="1"/>
  <c r="E31" i="1"/>
  <c r="G31" i="1" s="1"/>
  <c r="I31" i="1" s="1"/>
  <c r="K31" i="1" s="1"/>
  <c r="M31" i="1" s="1"/>
  <c r="O31" i="1" s="1"/>
  <c r="Q31" i="1" s="1"/>
  <c r="S31" i="1" s="1"/>
  <c r="U31" i="1" s="1"/>
  <c r="E30" i="1"/>
  <c r="G30" i="1" s="1"/>
  <c r="I30" i="1" s="1"/>
  <c r="K30" i="1" s="1"/>
  <c r="M30" i="1" s="1"/>
  <c r="O30" i="1" s="1"/>
  <c r="Q30" i="1" s="1"/>
  <c r="S30" i="1" s="1"/>
  <c r="E27" i="1"/>
  <c r="E26" i="1" s="1"/>
  <c r="E25" i="1"/>
  <c r="G25" i="1" s="1"/>
  <c r="I25" i="1" s="1"/>
  <c r="K25" i="1" s="1"/>
  <c r="M25" i="1" s="1"/>
  <c r="O25" i="1" s="1"/>
  <c r="Q25" i="1" s="1"/>
  <c r="S25" i="1" s="1"/>
  <c r="U25" i="1" s="1"/>
  <c r="E24" i="1"/>
  <c r="E19" i="1"/>
  <c r="G19" i="1" s="1"/>
  <c r="E17" i="1"/>
  <c r="G17" i="1" s="1"/>
  <c r="I17" i="1" s="1"/>
  <c r="K17" i="1" s="1"/>
  <c r="M17" i="1" s="1"/>
  <c r="O17" i="1" s="1"/>
  <c r="Q17" i="1" s="1"/>
  <c r="S17" i="1" s="1"/>
  <c r="U17" i="1" s="1"/>
  <c r="E16" i="1"/>
  <c r="G16" i="1" s="1"/>
  <c r="I16" i="1" s="1"/>
  <c r="K16" i="1" s="1"/>
  <c r="M16" i="1" s="1"/>
  <c r="O16" i="1" s="1"/>
  <c r="Q16" i="1" s="1"/>
  <c r="S16" i="1" s="1"/>
  <c r="U16" i="1" s="1"/>
  <c r="E15" i="1"/>
  <c r="E10" i="1"/>
  <c r="G10" i="1" s="1"/>
  <c r="E8" i="1"/>
  <c r="D71" i="1"/>
  <c r="E71" i="1"/>
  <c r="F71" i="1"/>
  <c r="H71" i="1"/>
  <c r="J71" i="1"/>
  <c r="T71" i="1"/>
  <c r="D69" i="1"/>
  <c r="F69" i="1"/>
  <c r="H69" i="1"/>
  <c r="J69" i="1"/>
  <c r="T69" i="1"/>
  <c r="D64" i="1"/>
  <c r="F64" i="1"/>
  <c r="H64" i="1"/>
  <c r="J64" i="1"/>
  <c r="T64" i="1"/>
  <c r="D43" i="1"/>
  <c r="F43" i="1"/>
  <c r="H43" i="1"/>
  <c r="J43" i="1"/>
  <c r="T43" i="1"/>
  <c r="D39" i="1"/>
  <c r="F39" i="1"/>
  <c r="H39" i="1"/>
  <c r="J39" i="1"/>
  <c r="T39" i="1"/>
  <c r="D36" i="1"/>
  <c r="F36" i="1"/>
  <c r="H36" i="1"/>
  <c r="J36" i="1"/>
  <c r="T36" i="1"/>
  <c r="D34" i="1"/>
  <c r="F34" i="1"/>
  <c r="H34" i="1"/>
  <c r="J34" i="1"/>
  <c r="T34" i="1"/>
  <c r="D29" i="1"/>
  <c r="F29" i="1"/>
  <c r="H29" i="1"/>
  <c r="J29" i="1"/>
  <c r="T29" i="1"/>
  <c r="D26" i="1"/>
  <c r="F26" i="1"/>
  <c r="H26" i="1"/>
  <c r="J26" i="1"/>
  <c r="T26" i="1"/>
  <c r="D23" i="1"/>
  <c r="F23" i="1"/>
  <c r="H23" i="1"/>
  <c r="J23" i="1"/>
  <c r="T23" i="1"/>
  <c r="T18" i="1"/>
  <c r="D18" i="1"/>
  <c r="F18" i="1"/>
  <c r="H18" i="1"/>
  <c r="J18" i="1"/>
  <c r="D9" i="1"/>
  <c r="F9" i="1"/>
  <c r="H9" i="1"/>
  <c r="J9" i="1"/>
  <c r="T9" i="1"/>
  <c r="J7" i="1" l="1"/>
  <c r="E60" i="1"/>
  <c r="H7" i="1"/>
  <c r="R6" i="1"/>
  <c r="M74" i="1"/>
  <c r="K73" i="1"/>
  <c r="N6" i="1"/>
  <c r="N75" i="1" s="1"/>
  <c r="F7" i="1"/>
  <c r="F6" i="1" s="1"/>
  <c r="D28" i="1"/>
  <c r="Q13" i="1"/>
  <c r="O12" i="1"/>
  <c r="T28" i="1"/>
  <c r="H28" i="1"/>
  <c r="F28" i="1"/>
  <c r="G15" i="1"/>
  <c r="E11" i="1"/>
  <c r="D7" i="1"/>
  <c r="D6" i="1" s="1"/>
  <c r="T7" i="1"/>
  <c r="T6" i="1" s="1"/>
  <c r="U21" i="1"/>
  <c r="U20" i="1" s="1"/>
  <c r="S20" i="1"/>
  <c r="J28" i="1"/>
  <c r="G8" i="1"/>
  <c r="G70" i="1"/>
  <c r="G69" i="1" s="1"/>
  <c r="K29" i="1"/>
  <c r="M32" i="1"/>
  <c r="U30" i="1"/>
  <c r="O43" i="1"/>
  <c r="Q43" i="1"/>
  <c r="S43" i="1"/>
  <c r="M43" i="1"/>
  <c r="K43" i="1"/>
  <c r="E36" i="1"/>
  <c r="E23" i="1"/>
  <c r="R75" i="1"/>
  <c r="L75" i="1"/>
  <c r="G39" i="1"/>
  <c r="G27" i="1"/>
  <c r="I27" i="1" s="1"/>
  <c r="E18" i="1"/>
  <c r="E29" i="1"/>
  <c r="H63" i="1"/>
  <c r="G61" i="1"/>
  <c r="F63" i="1"/>
  <c r="I19" i="1"/>
  <c r="K19" i="1" s="1"/>
  <c r="G64" i="1"/>
  <c r="I65" i="1"/>
  <c r="G34" i="1"/>
  <c r="I35" i="1"/>
  <c r="G9" i="1"/>
  <c r="I10" i="1"/>
  <c r="I29" i="1"/>
  <c r="I43" i="1"/>
  <c r="G29" i="1"/>
  <c r="D63" i="1"/>
  <c r="E34" i="1"/>
  <c r="E9" i="1"/>
  <c r="E39" i="1"/>
  <c r="E43" i="1"/>
  <c r="I40" i="1"/>
  <c r="T63" i="1"/>
  <c r="G24" i="1"/>
  <c r="G37" i="1"/>
  <c r="I72" i="1"/>
  <c r="J63" i="1"/>
  <c r="E64" i="1"/>
  <c r="E63" i="1" s="1"/>
  <c r="G43" i="1"/>
  <c r="C43" i="1"/>
  <c r="J6" i="1" l="1"/>
  <c r="I71" i="1"/>
  <c r="K72" i="1"/>
  <c r="S13" i="1"/>
  <c r="Q12" i="1"/>
  <c r="I26" i="1"/>
  <c r="K27" i="1"/>
  <c r="I15" i="1"/>
  <c r="G11" i="1"/>
  <c r="O74" i="1"/>
  <c r="M73" i="1"/>
  <c r="H6" i="1"/>
  <c r="H75" i="1" s="1"/>
  <c r="T75" i="1"/>
  <c r="G63" i="1"/>
  <c r="E7" i="1"/>
  <c r="E28" i="1"/>
  <c r="I8" i="1"/>
  <c r="I64" i="1"/>
  <c r="K65" i="1"/>
  <c r="I39" i="1"/>
  <c r="K40" i="1"/>
  <c r="I34" i="1"/>
  <c r="K35" i="1"/>
  <c r="G18" i="1"/>
  <c r="M19" i="1"/>
  <c r="K18" i="1"/>
  <c r="I9" i="1"/>
  <c r="K10" i="1"/>
  <c r="I70" i="1"/>
  <c r="I69" i="1" s="1"/>
  <c r="O32" i="1"/>
  <c r="M29" i="1"/>
  <c r="D75" i="1"/>
  <c r="G26" i="1"/>
  <c r="I18" i="1"/>
  <c r="I61" i="1"/>
  <c r="G60" i="1"/>
  <c r="F75" i="1"/>
  <c r="G36" i="1"/>
  <c r="I37" i="1"/>
  <c r="G23" i="1"/>
  <c r="I24" i="1"/>
  <c r="J75" i="1"/>
  <c r="U43" i="1"/>
  <c r="C71" i="1"/>
  <c r="C69" i="1"/>
  <c r="C64" i="1"/>
  <c r="C60" i="1"/>
  <c r="C39" i="1"/>
  <c r="C36" i="1"/>
  <c r="C34" i="1"/>
  <c r="C29" i="1"/>
  <c r="C26" i="1"/>
  <c r="C23" i="1"/>
  <c r="C18" i="1"/>
  <c r="C9" i="1"/>
  <c r="C28" i="1" l="1"/>
  <c r="K15" i="1"/>
  <c r="I11" i="1"/>
  <c r="S12" i="1"/>
  <c r="U13" i="1"/>
  <c r="U12" i="1" s="1"/>
  <c r="M72" i="1"/>
  <c r="K71" i="1"/>
  <c r="K26" i="1"/>
  <c r="M27" i="1"/>
  <c r="C7" i="1"/>
  <c r="C6" i="1" s="1"/>
  <c r="G28" i="1"/>
  <c r="Q74" i="1"/>
  <c r="O73" i="1"/>
  <c r="K70" i="1"/>
  <c r="K69" i="1" s="1"/>
  <c r="G7" i="1"/>
  <c r="G6" i="1" s="1"/>
  <c r="G75" i="1" s="1"/>
  <c r="E6" i="1"/>
  <c r="E75" i="1" s="1"/>
  <c r="I60" i="1"/>
  <c r="K61" i="1"/>
  <c r="K8" i="1"/>
  <c r="M65" i="1"/>
  <c r="K64" i="1"/>
  <c r="M40" i="1"/>
  <c r="K39" i="1"/>
  <c r="K34" i="1"/>
  <c r="M35" i="1"/>
  <c r="O19" i="1"/>
  <c r="M18" i="1"/>
  <c r="K9" i="1"/>
  <c r="M10" i="1"/>
  <c r="M70" i="1"/>
  <c r="I63" i="1"/>
  <c r="Q32" i="1"/>
  <c r="O29" i="1"/>
  <c r="I36" i="1"/>
  <c r="I28" i="1" s="1"/>
  <c r="K37" i="1"/>
  <c r="I23" i="1"/>
  <c r="I7" i="1" s="1"/>
  <c r="I6" i="1" s="1"/>
  <c r="K24" i="1"/>
  <c r="C63" i="1"/>
  <c r="O72" i="1" l="1"/>
  <c r="M71" i="1"/>
  <c r="S74" i="1"/>
  <c r="Q73" i="1"/>
  <c r="M26" i="1"/>
  <c r="O27" i="1"/>
  <c r="M15" i="1"/>
  <c r="K11" i="1"/>
  <c r="K60" i="1"/>
  <c r="M61" i="1"/>
  <c r="M8" i="1"/>
  <c r="O65" i="1"/>
  <c r="M64" i="1"/>
  <c r="O40" i="1"/>
  <c r="M39" i="1"/>
  <c r="M34" i="1"/>
  <c r="O35" i="1"/>
  <c r="I75" i="1"/>
  <c r="Q19" i="1"/>
  <c r="O18" i="1"/>
  <c r="O10" i="1"/>
  <c r="M9" i="1"/>
  <c r="O70" i="1"/>
  <c r="M69" i="1"/>
  <c r="K63" i="1"/>
  <c r="S32" i="1"/>
  <c r="Q29" i="1"/>
  <c r="K36" i="1"/>
  <c r="M37" i="1"/>
  <c r="K23" i="1"/>
  <c r="M24" i="1"/>
  <c r="C75" i="1"/>
  <c r="K7" i="1" l="1"/>
  <c r="Q27" i="1"/>
  <c r="O26" i="1"/>
  <c r="U74" i="1"/>
  <c r="U73" i="1" s="1"/>
  <c r="S73" i="1"/>
  <c r="O15" i="1"/>
  <c r="M11" i="1"/>
  <c r="O71" i="1"/>
  <c r="Q72" i="1"/>
  <c r="K28" i="1"/>
  <c r="K6" i="1" s="1"/>
  <c r="K75" i="1" s="1"/>
  <c r="M60" i="1"/>
  <c r="O61" i="1"/>
  <c r="O8" i="1"/>
  <c r="Q65" i="1"/>
  <c r="O64" i="1"/>
  <c r="Q40" i="1"/>
  <c r="O39" i="1"/>
  <c r="Q35" i="1"/>
  <c r="O34" i="1"/>
  <c r="S19" i="1"/>
  <c r="Q18" i="1"/>
  <c r="O9" i="1"/>
  <c r="Q10" i="1"/>
  <c r="O69" i="1"/>
  <c r="Q70" i="1"/>
  <c r="M63" i="1"/>
  <c r="U32" i="1"/>
  <c r="U29" i="1" s="1"/>
  <c r="S29" i="1"/>
  <c r="O37" i="1"/>
  <c r="M36" i="1"/>
  <c r="O24" i="1"/>
  <c r="M23" i="1"/>
  <c r="M7" i="1" l="1"/>
  <c r="S72" i="1"/>
  <c r="Q71" i="1"/>
  <c r="Q15" i="1"/>
  <c r="O11" i="1"/>
  <c r="S27" i="1"/>
  <c r="Q26" i="1"/>
  <c r="M28" i="1"/>
  <c r="O60" i="1"/>
  <c r="Q61" i="1"/>
  <c r="Q8" i="1"/>
  <c r="S65" i="1"/>
  <c r="Q64" i="1"/>
  <c r="S40" i="1"/>
  <c r="Q39" i="1"/>
  <c r="S35" i="1"/>
  <c r="Q34" i="1"/>
  <c r="U19" i="1"/>
  <c r="U18" i="1" s="1"/>
  <c r="S18" i="1"/>
  <c r="Q9" i="1"/>
  <c r="S10" i="1"/>
  <c r="S70" i="1"/>
  <c r="Q69" i="1"/>
  <c r="O63" i="1"/>
  <c r="Q37" i="1"/>
  <c r="O36" i="1"/>
  <c r="O23" i="1"/>
  <c r="Q24" i="1"/>
  <c r="M6" i="1" l="1"/>
  <c r="M75" i="1" s="1"/>
  <c r="S15" i="1"/>
  <c r="Q11" i="1"/>
  <c r="O7" i="1"/>
  <c r="S26" i="1"/>
  <c r="U27" i="1"/>
  <c r="U26" i="1" s="1"/>
  <c r="O28" i="1"/>
  <c r="U72" i="1"/>
  <c r="U71" i="1" s="1"/>
  <c r="S71" i="1"/>
  <c r="S61" i="1"/>
  <c r="Q60" i="1"/>
  <c r="S8" i="1"/>
  <c r="U65" i="1"/>
  <c r="U64" i="1" s="1"/>
  <c r="S64" i="1"/>
  <c r="U40" i="1"/>
  <c r="U39" i="1" s="1"/>
  <c r="S39" i="1"/>
  <c r="U35" i="1"/>
  <c r="U34" i="1" s="1"/>
  <c r="S34" i="1"/>
  <c r="S9" i="1"/>
  <c r="U10" i="1"/>
  <c r="U9" i="1" s="1"/>
  <c r="U70" i="1"/>
  <c r="U69" i="1" s="1"/>
  <c r="S69" i="1"/>
  <c r="Q63" i="1"/>
  <c r="Q36" i="1"/>
  <c r="Q28" i="1" s="1"/>
  <c r="S37" i="1"/>
  <c r="Q23" i="1"/>
  <c r="Q7" i="1" s="1"/>
  <c r="S24" i="1"/>
  <c r="O6" i="1" l="1"/>
  <c r="O75" i="1" s="1"/>
  <c r="U15" i="1"/>
  <c r="U11" i="1" s="1"/>
  <c r="S11" i="1"/>
  <c r="Q6" i="1"/>
  <c r="Q75" i="1" s="1"/>
  <c r="S60" i="1"/>
  <c r="U61" i="1"/>
  <c r="U60" i="1" s="1"/>
  <c r="U8" i="1"/>
  <c r="U7" i="1" s="1"/>
  <c r="S7" i="1"/>
  <c r="S63" i="1"/>
  <c r="U37" i="1"/>
  <c r="U36" i="1" s="1"/>
  <c r="S36" i="1"/>
  <c r="U24" i="1"/>
  <c r="U23" i="1" s="1"/>
  <c r="S23" i="1"/>
  <c r="U28" i="1" l="1"/>
  <c r="U6" i="1" s="1"/>
  <c r="S28" i="1"/>
  <c r="S6" i="1" s="1"/>
  <c r="S75" i="1" s="1"/>
  <c r="U63" i="1"/>
  <c r="U75" i="1" l="1"/>
</calcChain>
</file>

<file path=xl/sharedStrings.xml><?xml version="1.0" encoding="utf-8"?>
<sst xmlns="http://schemas.openxmlformats.org/spreadsheetml/2006/main" count="160" uniqueCount="152">
  <si>
    <t>КБК</t>
  </si>
  <si>
    <t>Наименование кода доходов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</si>
  <si>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</si>
  <si>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</si>
  <si>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</si>
  <si>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100 1 03 02000 01 0000 110</t>
  </si>
  <si>
    <t xml:space="preserve">Акцизы по подакцизным товарам (продукции), производимым на территории Российской Федерации </t>
  </si>
  <si>
    <t>000 1 05 00000 00 0000 000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</si>
  <si>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</si>
  <si>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</si>
  <si>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</si>
  <si>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</si>
  <si>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</si>
  <si>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000 1 06 00000 00 0000 000</t>
  </si>
  <si>
    <t>Налоги на имущество</t>
  </si>
  <si>
    <t>Земельный налог</t>
  </si>
  <si>
    <t>000 1 08 00000 00 0000 000</t>
  </si>
  <si>
    <t>Государственная пошлина</t>
  </si>
  <si>
    <t>000 1 09 00000 00 0000 000</t>
  </si>
  <si>
    <t xml:space="preserve">Задолженность и перерасчеты по отмененным налогам, сборам и иным обязательным платежам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</si>
  <si>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</si>
  <si>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</si>
  <si>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</si>
  <si>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</si>
  <si>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</si>
  <si>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</si>
  <si>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</si>
  <si>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</si>
  <si>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</si>
  <si>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</si>
  <si>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</si>
  <si>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</si>
  <si>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</si>
  <si>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</si>
  <si>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</si>
  <si>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</si>
  <si>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</si>
  <si>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050 2 02 10000 00 0000 151</t>
  </si>
  <si>
    <t xml:space="preserve">Дотации бюджетам бюджетной системы Российской Федерации </t>
  </si>
  <si>
    <t>050 2 02 20000 00 0000 151</t>
  </si>
  <si>
    <t>Субсидии бюджетам бюджетной системы  Российской Федерации (межбюджетные субсидии)</t>
  </si>
  <si>
    <t>050 2 02 30000 00 0000 151</t>
  </si>
  <si>
    <t xml:space="preserve">Субвенции бюджетам бюджетной системы Российской Федерации </t>
  </si>
  <si>
    <t>050 2 02 40000 00 0000 151</t>
  </si>
  <si>
    <t>Иные межбюджетные трансферты</t>
  </si>
  <si>
    <t>000 2 07 00000 00 0000 000</t>
  </si>
  <si>
    <t>Прочие безвозмездные поступления</t>
  </si>
  <si>
    <t>000 2 18 00000 00 0000 180</t>
  </si>
  <si>
    <t xml:space="preserve">Доходы бюджетов бюджетной системы Российской Федерации от возврата организациями остатков субсидий прошлых лет  </t>
  </si>
  <si>
    <t xml:space="preserve">000 2 19 00000 00 0000 000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</si>
  <si>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</si>
  <si>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</si>
  <si>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000 1 00 00000 00 0000 000</t>
  </si>
  <si>
    <t>000 1 01 02000 01 0000 110</t>
  </si>
  <si>
    <t>000 1 05 01000 00 0000 110</t>
  </si>
  <si>
    <t>000 1 05 02000 02 0000 110</t>
  </si>
  <si>
    <t>000 1 05 03000 01 0000 110</t>
  </si>
  <si>
    <t>000 1 05 04000 02 0000 110</t>
  </si>
  <si>
    <t>000 1 06 06000 00 0000 110</t>
  </si>
  <si>
    <t>000 1 12 01000 01 0000 120</t>
  </si>
  <si>
    <t>Налог на имущество физических лиц</t>
  </si>
  <si>
    <t>000 1 06 01000 00 0000 110</t>
  </si>
  <si>
    <t>000 1 08 03000 01 0000 000</t>
  </si>
  <si>
    <t>Государственная пошлина по делам, рассматриваемым в судах общей юрисдикции, мировыми судьями</t>
  </si>
  <si>
    <t>000 1 08 07000 01 0000 000</t>
  </si>
  <si>
    <t>Государственная пошлина за государственную регистрацию, а также за совершение прочих юридически значимых действий</t>
  </si>
  <si>
    <t>000 1 09 07000 00 0000 000</t>
  </si>
  <si>
    <t>Прочие налоги и сборы (по отмененным местным налогам и сборам)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</si>
  <si>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</si>
  <si>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</si>
  <si>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</si>
  <si>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</si>
  <si>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</si>
  <si>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</si>
  <si>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</si>
  <si>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</si>
  <si>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</si>
  <si>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</si>
  <si>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</si>
  <si>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</si>
  <si>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квартир</t>
  </si>
  <si>
    <t>000 1 14 01000 00 0000 410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</si>
  <si>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</si>
  <si>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</si>
  <si>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</si>
  <si>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</si>
  <si>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000 1 16 03000 00 0000 140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</si>
  <si>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</si>
  <si>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</si>
  <si>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</si>
  <si>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000 1 16 08000 01 0000 140</t>
  </si>
  <si>
    <t>000 1 16 21000 00 0000 140</t>
  </si>
  <si>
    <t>000 1 16 23000 00 0000 140</t>
  </si>
  <si>
    <t>000 1 16 25000 00 0000 140</t>
  </si>
  <si>
    <t>000 1 16 28000 01 0000 140</t>
  </si>
  <si>
    <t>000 1 16 30000 01 0000 140</t>
  </si>
  <si>
    <t>000 1 16 33000 00 0000 140</t>
  </si>
  <si>
    <t>000 1 16 35000 00 0000 140</t>
  </si>
  <si>
    <t>000 1 16 37000 00 0000 140</t>
  </si>
  <si>
    <t>000 1 16 43000 01 0000 140</t>
  </si>
  <si>
    <t>000 1 16 45000 01 0000 140</t>
  </si>
  <si>
    <t>000 1 16 46000 00 0000 140</t>
  </si>
  <si>
    <t>000 1 16 90000 00 0000 140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</si>
  <si>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</si>
  <si>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</si>
  <si>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Доходы от возмещения ущерба при возникновении страховых случаев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</si>
  <si>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</si>
  <si>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</si>
  <si>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</si>
  <si>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</si>
  <si>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Суммы по искам о возмещении вреда, причиненного окружающей среде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</si>
  <si>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</si>
  <si>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</si>
  <si>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за нарушения законодательства Российской Федерации о промышленной безопасности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</si>
  <si>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</si>
  <si>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000 1 17 01000 00 0000 180</t>
  </si>
  <si>
    <t>000 1 17 05000 00 0000 180</t>
  </si>
  <si>
    <t>Невыясненные поступления</t>
  </si>
  <si>
    <t xml:space="preserve">Прочие неналоговые доходы </t>
  </si>
  <si>
    <t>000 2 07 04000 00 0000 180</t>
  </si>
  <si>
    <t>Доходы бюджетов городских округов от возврата организациями остатков субсидий прошлых лет</t>
  </si>
  <si>
    <t>000 2 18 04000 04 0000 180</t>
  </si>
  <si>
    <t>Прочие поступления от денежных взысканий (штрафов) и иных сумм в возмещение ущерба, зачисляемые в федеральный бюджет</t>
  </si>
  <si>
    <t>Изменения в решение Думы города (+/-)</t>
  </si>
  <si>
    <t>Изменения  (+/-)</t>
  </si>
  <si>
    <t>Приложение 2</t>
  </si>
  <si>
    <t>НАЛОГОВЫЕ И НЕНАЛОГОВЫЕ ДОХОДЫ</t>
  </si>
  <si>
    <t>Информация о внесении изменений в решение Думы города Нижневартовска "О бюджете города Нижневартовска на 2018 год и на плановый период 2019 и 2020 годов"</t>
  </si>
  <si>
    <t>Первоначально утверждено решением Думы города от 27.11.2017 №253</t>
  </si>
  <si>
    <t>000 1 16 18040 04 0000 140</t>
  </si>
  <si>
    <t>Денежные взыскания (штрафы) за нарушение бюджетного законодательства (в части бюджетов городских округов)</t>
  </si>
  <si>
    <t>НЕНАЛОГОВЫЕ ДОХОДЫ</t>
  </si>
  <si>
    <t>НАЛОГОВЫЕ ДОХОДЫ</t>
  </si>
  <si>
    <r>
      <t>утверждено решение</t>
    </r>
    <r>
      <rPr>
        <sz val="12"/>
        <rFont val="Times New Roman"/>
        <family val="1"/>
        <charset val="204"/>
      </rPr>
      <t>м Думы города от 22.02.2018 №285</t>
    </r>
  </si>
  <si>
    <t>утверждено решением Думы города от 30.03.2018 №312</t>
  </si>
  <si>
    <t>утверждено решением Думы города от 26.04.2018 №339</t>
  </si>
  <si>
    <t>утверждено решением Думы города от 22.06.2018 №360</t>
  </si>
  <si>
    <t>утверждено решением Думы города от 28.09.2018 №377</t>
  </si>
  <si>
    <t>утверждено решением Думы города от 26.10.2018 №392</t>
  </si>
  <si>
    <t>утверждено решением Думы города от 23.11.2018 №400</t>
  </si>
  <si>
    <t>утверждено решением Думы города от 06.12.2018 №414</t>
  </si>
  <si>
    <t>Уточненный план на 2018 год</t>
  </si>
  <si>
    <t>182 1 06 06032 04 0000 110</t>
  </si>
  <si>
    <t xml:space="preserve">Земельный налог, с организаций обладающих земельным участком, расположенным в границах городских округов </t>
  </si>
  <si>
    <t>182 1 06 06042 04 0000 110</t>
  </si>
  <si>
    <t xml:space="preserve">Земельный налог, с физических лиц обладающих земельным участком, расположенным в границах городских округов </t>
  </si>
  <si>
    <t>182 1 05 01010 01 0000 110</t>
  </si>
  <si>
    <t>Налог, взимаемый с налогоплательщиков, выбравших в качестве объекта налоообложения доходы</t>
  </si>
  <si>
    <t>182 1 05 01020 01 0000 110</t>
  </si>
  <si>
    <t>Налог, взимаемый с налогоплательщиков, выбравших в качестве объекта налоообложения доходы, уменьшенные на величину расходов</t>
  </si>
  <si>
    <t>000 2 19 00000 04 0000 151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</si>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</sst>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\.00\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0" fontId="7" fillId="0" borderId="0"/>
    <xf numFmtId="0" fontId="8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49" fontId="1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/>
    </xf>
    <xf numFmtId="0" fontId="3" fillId="3" borderId="4" xfId="0" applyNumberFormat="1" applyFont="1" applyFill="1" applyBorder="1" applyAlignment="1">
      <alignment horizontal="right" vertical="center"/>
    </xf>
    <xf numFmtId="0" fontId="1" fillId="2" borderId="2" xfId="0" applyNumberFormat="1" applyFont="1" applyFill="1" applyBorder="1" applyAlignment="1">
      <alignment horizontal="right" vertical="center"/>
    </xf>
    <xf numFmtId="0" fontId="3" fillId="3" borderId="2" xfId="0" applyNumberFormat="1" applyFont="1" applyFill="1" applyBorder="1" applyAlignment="1">
      <alignment horizontal="right" vertical="center"/>
    </xf>
    <xf numFmtId="0" fontId="1" fillId="3" borderId="2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4" fontId="3" fillId="3" borderId="5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0" fontId="3" fillId="3" borderId="1" xfId="0" applyNumberFormat="1" applyFont="1" applyFill="1" applyBorder="1" applyAlignment="1">
      <alignment horizontal="justify" vertical="center" wrapText="1"/>
    </xf>
    <xf numFmtId="0" fontId="1" fillId="3" borderId="1" xfId="0" applyNumberFormat="1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3" borderId="5" xfId="0" applyNumberFormat="1" applyFont="1" applyFill="1" applyBorder="1" applyAlignment="1">
      <alignment horizontal="justify" vertical="center" wrapText="1"/>
    </xf>
    <xf numFmtId="2" fontId="4" fillId="0" borderId="6" xfId="1" applyNumberFormat="1" applyFont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justify" vertical="center" wrapText="1"/>
    </xf>
    <xf numFmtId="49" fontId="4" fillId="2" borderId="8" xfId="2" applyNumberFormat="1" applyFont="1" applyFill="1" applyBorder="1" applyAlignment="1">
      <alignment horizontal="justify" vertical="center" wrapText="1"/>
    </xf>
    <xf numFmtId="0" fontId="9" fillId="0" borderId="0" xfId="0" applyFont="1"/>
    <xf numFmtId="4" fontId="1" fillId="2" borderId="9" xfId="0" applyNumberFormat="1" applyFont="1" applyFill="1" applyBorder="1" applyAlignment="1">
      <alignment horizontal="right" vertical="center" wrapText="1"/>
    </xf>
    <xf numFmtId="49" fontId="4" fillId="0" borderId="12" xfId="0" applyNumberFormat="1" applyFont="1" applyFill="1" applyBorder="1" applyAlignment="1">
      <alignment horizontal="justify" vertical="center" wrapText="1"/>
    </xf>
    <xf numFmtId="49" fontId="4" fillId="0" borderId="13" xfId="0" applyNumberFormat="1" applyFont="1" applyFill="1" applyBorder="1" applyAlignment="1">
      <alignment horizontal="justify" vertical="center" wrapText="1"/>
    </xf>
    <xf numFmtId="0" fontId="4" fillId="0" borderId="14" xfId="1" applyFont="1" applyBorder="1" applyAlignment="1">
      <alignment horizontal="right"/>
    </xf>
    <xf numFmtId="0" fontId="4" fillId="0" borderId="11" xfId="1" applyFont="1" applyBorder="1" applyAlignment="1">
      <alignment horizontal="right"/>
    </xf>
    <xf numFmtId="49" fontId="4" fillId="0" borderId="15" xfId="0" applyNumberFormat="1" applyFont="1" applyFill="1" applyBorder="1" applyAlignment="1">
      <alignment horizontal="justify" vertical="center" wrapText="1"/>
    </xf>
    <xf numFmtId="165" fontId="4" fillId="0" borderId="10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16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0" xfId="0" applyFont="1" applyAlignment="1">
      <alignment horizontal="right"/>
    </xf>
    <xf numFmtId="0" fontId="2" fillId="0" borderId="0" xfId="0" applyFont="1" applyAlignment="1"/>
    <xf numFmtId="0" fontId="3" fillId="3" borderId="1" xfId="0" applyFont="1" applyFill="1" applyBorder="1" applyAlignment="1">
      <alignment vertical="center"/>
    </xf>
    <xf numFmtId="0" fontId="2" fillId="0" borderId="7" xfId="0" applyFont="1" applyBorder="1" applyAlignment="1">
      <alignment horizontal="right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_Tmp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"/>
  <sheetViews>
    <sheetView tabSelected="1" zoomScale="80" zoomScaleNormal="80" workbookViewId="0">
      <pane xSplit="2" ySplit="5" topLeftCell="K6" activePane="bottomRight" state="frozen"/>
      <selection pane="topRight" activeCell="C1" sqref="C1"/>
      <selection pane="bottomLeft" activeCell="A6" sqref="A6"/>
      <selection pane="bottomRight" activeCell="T5" sqref="T5"/>
    </sheetView>
  </sheetViews>
  <sheetFormatPr defaultColWidth="9" defaultRowHeight="15.75" x14ac:dyDescent="0.25"/>
  <cols>
    <col min="1" max="1" width="29.140625" style="3" customWidth="1"/>
    <col min="2" max="2" width="44.42578125" style="3" customWidth="1"/>
    <col min="3" max="3" width="18" style="3" customWidth="1"/>
    <col min="4" max="4" width="15.28515625" style="3" customWidth="1"/>
    <col min="5" max="5" width="16.28515625" style="3" customWidth="1"/>
    <col min="6" max="6" width="13.42578125" style="3" customWidth="1"/>
    <col min="7" max="7" width="15.140625" style="3" customWidth="1"/>
    <col min="8" max="8" width="14.85546875" style="3" customWidth="1"/>
    <col min="9" max="9" width="16.85546875" style="3" customWidth="1"/>
    <col min="10" max="10" width="14" style="3" customWidth="1"/>
    <col min="11" max="11" width="15.28515625" style="3" customWidth="1"/>
    <col min="12" max="12" width="16" style="3" customWidth="1"/>
    <col min="13" max="13" width="16.28515625" style="3" customWidth="1"/>
    <col min="14" max="14" width="15.140625" style="3" customWidth="1"/>
    <col min="15" max="15" width="15.5703125" style="3" customWidth="1"/>
    <col min="16" max="16" width="13.85546875" style="3" customWidth="1"/>
    <col min="17" max="17" width="16.28515625" style="3" customWidth="1"/>
    <col min="18" max="18" width="14.140625" style="3" customWidth="1"/>
    <col min="19" max="19" width="15.7109375" style="3" customWidth="1"/>
    <col min="20" max="20" width="12.28515625" style="3" customWidth="1"/>
    <col min="21" max="21" width="15.28515625" style="3" customWidth="1"/>
    <col min="272" max="272" width="34" customWidth="1"/>
    <col min="273" max="273" width="83.140625" customWidth="1"/>
    <col min="274" max="274" width="19.140625" customWidth="1"/>
    <col min="275" max="275" width="19.85546875" customWidth="1"/>
    <col min="276" max="276" width="20.28515625" customWidth="1"/>
    <col min="528" max="528" width="34" customWidth="1"/>
    <col min="529" max="529" width="83.140625" customWidth="1"/>
    <col min="530" max="530" width="19.140625" customWidth="1"/>
    <col min="531" max="531" width="19.85546875" customWidth="1"/>
    <col min="532" max="532" width="20.28515625" customWidth="1"/>
    <col min="784" max="784" width="34" customWidth="1"/>
    <col min="785" max="785" width="83.140625" customWidth="1"/>
    <col min="786" max="786" width="19.140625" customWidth="1"/>
    <col min="787" max="787" width="19.85546875" customWidth="1"/>
    <col min="788" max="788" width="20.28515625" customWidth="1"/>
    <col min="1040" max="1040" width="34" customWidth="1"/>
    <col min="1041" max="1041" width="83.140625" customWidth="1"/>
    <col min="1042" max="1042" width="19.140625" customWidth="1"/>
    <col min="1043" max="1043" width="19.85546875" customWidth="1"/>
    <col min="1044" max="1044" width="20.28515625" customWidth="1"/>
    <col min="1296" max="1296" width="34" customWidth="1"/>
    <col min="1297" max="1297" width="83.140625" customWidth="1"/>
    <col min="1298" max="1298" width="19.140625" customWidth="1"/>
    <col min="1299" max="1299" width="19.85546875" customWidth="1"/>
    <col min="1300" max="1300" width="20.28515625" customWidth="1"/>
    <col min="1552" max="1552" width="34" customWidth="1"/>
    <col min="1553" max="1553" width="83.140625" customWidth="1"/>
    <col min="1554" max="1554" width="19.140625" customWidth="1"/>
    <col min="1555" max="1555" width="19.85546875" customWidth="1"/>
    <col min="1556" max="1556" width="20.28515625" customWidth="1"/>
    <col min="1808" max="1808" width="34" customWidth="1"/>
    <col min="1809" max="1809" width="83.140625" customWidth="1"/>
    <col min="1810" max="1810" width="19.140625" customWidth="1"/>
    <col min="1811" max="1811" width="19.85546875" customWidth="1"/>
    <col min="1812" max="1812" width="20.28515625" customWidth="1"/>
    <col min="2064" max="2064" width="34" customWidth="1"/>
    <col min="2065" max="2065" width="83.140625" customWidth="1"/>
    <col min="2066" max="2066" width="19.140625" customWidth="1"/>
    <col min="2067" max="2067" width="19.85546875" customWidth="1"/>
    <col min="2068" max="2068" width="20.28515625" customWidth="1"/>
    <col min="2320" max="2320" width="34" customWidth="1"/>
    <col min="2321" max="2321" width="83.140625" customWidth="1"/>
    <col min="2322" max="2322" width="19.140625" customWidth="1"/>
    <col min="2323" max="2323" width="19.85546875" customWidth="1"/>
    <col min="2324" max="2324" width="20.28515625" customWidth="1"/>
    <col min="2576" max="2576" width="34" customWidth="1"/>
    <col min="2577" max="2577" width="83.140625" customWidth="1"/>
    <col min="2578" max="2578" width="19.140625" customWidth="1"/>
    <col min="2579" max="2579" width="19.85546875" customWidth="1"/>
    <col min="2580" max="2580" width="20.28515625" customWidth="1"/>
    <col min="2832" max="2832" width="34" customWidth="1"/>
    <col min="2833" max="2833" width="83.140625" customWidth="1"/>
    <col min="2834" max="2834" width="19.140625" customWidth="1"/>
    <col min="2835" max="2835" width="19.85546875" customWidth="1"/>
    <col min="2836" max="2836" width="20.28515625" customWidth="1"/>
    <col min="3088" max="3088" width="34" customWidth="1"/>
    <col min="3089" max="3089" width="83.140625" customWidth="1"/>
    <col min="3090" max="3090" width="19.140625" customWidth="1"/>
    <col min="3091" max="3091" width="19.85546875" customWidth="1"/>
    <col min="3092" max="3092" width="20.28515625" customWidth="1"/>
    <col min="3344" max="3344" width="34" customWidth="1"/>
    <col min="3345" max="3345" width="83.140625" customWidth="1"/>
    <col min="3346" max="3346" width="19.140625" customWidth="1"/>
    <col min="3347" max="3347" width="19.85546875" customWidth="1"/>
    <col min="3348" max="3348" width="20.28515625" customWidth="1"/>
    <col min="3600" max="3600" width="34" customWidth="1"/>
    <col min="3601" max="3601" width="83.140625" customWidth="1"/>
    <col min="3602" max="3602" width="19.140625" customWidth="1"/>
    <col min="3603" max="3603" width="19.85546875" customWidth="1"/>
    <col min="3604" max="3604" width="20.28515625" customWidth="1"/>
    <col min="3856" max="3856" width="34" customWidth="1"/>
    <col min="3857" max="3857" width="83.140625" customWidth="1"/>
    <col min="3858" max="3858" width="19.140625" customWidth="1"/>
    <col min="3859" max="3859" width="19.85546875" customWidth="1"/>
    <col min="3860" max="3860" width="20.28515625" customWidth="1"/>
    <col min="4112" max="4112" width="34" customWidth="1"/>
    <col min="4113" max="4113" width="83.140625" customWidth="1"/>
    <col min="4114" max="4114" width="19.140625" customWidth="1"/>
    <col min="4115" max="4115" width="19.85546875" customWidth="1"/>
    <col min="4116" max="4116" width="20.28515625" customWidth="1"/>
    <col min="4368" max="4368" width="34" customWidth="1"/>
    <col min="4369" max="4369" width="83.140625" customWidth="1"/>
    <col min="4370" max="4370" width="19.140625" customWidth="1"/>
    <col min="4371" max="4371" width="19.85546875" customWidth="1"/>
    <col min="4372" max="4372" width="20.28515625" customWidth="1"/>
    <col min="4624" max="4624" width="34" customWidth="1"/>
    <col min="4625" max="4625" width="83.140625" customWidth="1"/>
    <col min="4626" max="4626" width="19.140625" customWidth="1"/>
    <col min="4627" max="4627" width="19.85546875" customWidth="1"/>
    <col min="4628" max="4628" width="20.28515625" customWidth="1"/>
    <col min="4880" max="4880" width="34" customWidth="1"/>
    <col min="4881" max="4881" width="83.140625" customWidth="1"/>
    <col min="4882" max="4882" width="19.140625" customWidth="1"/>
    <col min="4883" max="4883" width="19.85546875" customWidth="1"/>
    <col min="4884" max="4884" width="20.28515625" customWidth="1"/>
    <col min="5136" max="5136" width="34" customWidth="1"/>
    <col min="5137" max="5137" width="83.140625" customWidth="1"/>
    <col min="5138" max="5138" width="19.140625" customWidth="1"/>
    <col min="5139" max="5139" width="19.85546875" customWidth="1"/>
    <col min="5140" max="5140" width="20.28515625" customWidth="1"/>
    <col min="5392" max="5392" width="34" customWidth="1"/>
    <col min="5393" max="5393" width="83.140625" customWidth="1"/>
    <col min="5394" max="5394" width="19.140625" customWidth="1"/>
    <col min="5395" max="5395" width="19.85546875" customWidth="1"/>
    <col min="5396" max="5396" width="20.28515625" customWidth="1"/>
    <col min="5648" max="5648" width="34" customWidth="1"/>
    <col min="5649" max="5649" width="83.140625" customWidth="1"/>
    <col min="5650" max="5650" width="19.140625" customWidth="1"/>
    <col min="5651" max="5651" width="19.85546875" customWidth="1"/>
    <col min="5652" max="5652" width="20.28515625" customWidth="1"/>
    <col min="5904" max="5904" width="34" customWidth="1"/>
    <col min="5905" max="5905" width="83.140625" customWidth="1"/>
    <col min="5906" max="5906" width="19.140625" customWidth="1"/>
    <col min="5907" max="5907" width="19.85546875" customWidth="1"/>
    <col min="5908" max="5908" width="20.28515625" customWidth="1"/>
    <col min="6160" max="6160" width="34" customWidth="1"/>
    <col min="6161" max="6161" width="83.140625" customWidth="1"/>
    <col min="6162" max="6162" width="19.140625" customWidth="1"/>
    <col min="6163" max="6163" width="19.85546875" customWidth="1"/>
    <col min="6164" max="6164" width="20.28515625" customWidth="1"/>
    <col min="6416" max="6416" width="34" customWidth="1"/>
    <col min="6417" max="6417" width="83.140625" customWidth="1"/>
    <col min="6418" max="6418" width="19.140625" customWidth="1"/>
    <col min="6419" max="6419" width="19.85546875" customWidth="1"/>
    <col min="6420" max="6420" width="20.28515625" customWidth="1"/>
    <col min="6672" max="6672" width="34" customWidth="1"/>
    <col min="6673" max="6673" width="83.140625" customWidth="1"/>
    <col min="6674" max="6674" width="19.140625" customWidth="1"/>
    <col min="6675" max="6675" width="19.85546875" customWidth="1"/>
    <col min="6676" max="6676" width="20.28515625" customWidth="1"/>
    <col min="6928" max="6928" width="34" customWidth="1"/>
    <col min="6929" max="6929" width="83.140625" customWidth="1"/>
    <col min="6930" max="6930" width="19.140625" customWidth="1"/>
    <col min="6931" max="6931" width="19.85546875" customWidth="1"/>
    <col min="6932" max="6932" width="20.28515625" customWidth="1"/>
    <col min="7184" max="7184" width="34" customWidth="1"/>
    <col min="7185" max="7185" width="83.140625" customWidth="1"/>
    <col min="7186" max="7186" width="19.140625" customWidth="1"/>
    <col min="7187" max="7187" width="19.85546875" customWidth="1"/>
    <col min="7188" max="7188" width="20.28515625" customWidth="1"/>
    <col min="7440" max="7440" width="34" customWidth="1"/>
    <col min="7441" max="7441" width="83.140625" customWidth="1"/>
    <col min="7442" max="7442" width="19.140625" customWidth="1"/>
    <col min="7443" max="7443" width="19.85546875" customWidth="1"/>
    <col min="7444" max="7444" width="20.28515625" customWidth="1"/>
    <col min="7696" max="7696" width="34" customWidth="1"/>
    <col min="7697" max="7697" width="83.140625" customWidth="1"/>
    <col min="7698" max="7698" width="19.140625" customWidth="1"/>
    <col min="7699" max="7699" width="19.85546875" customWidth="1"/>
    <col min="7700" max="7700" width="20.28515625" customWidth="1"/>
    <col min="7952" max="7952" width="34" customWidth="1"/>
    <col min="7953" max="7953" width="83.140625" customWidth="1"/>
    <col min="7954" max="7954" width="19.140625" customWidth="1"/>
    <col min="7955" max="7955" width="19.85546875" customWidth="1"/>
    <col min="7956" max="7956" width="20.28515625" customWidth="1"/>
    <col min="8208" max="8208" width="34" customWidth="1"/>
    <col min="8209" max="8209" width="83.140625" customWidth="1"/>
    <col min="8210" max="8210" width="19.140625" customWidth="1"/>
    <col min="8211" max="8211" width="19.85546875" customWidth="1"/>
    <col min="8212" max="8212" width="20.28515625" customWidth="1"/>
    <col min="8464" max="8464" width="34" customWidth="1"/>
    <col min="8465" max="8465" width="83.140625" customWidth="1"/>
    <col min="8466" max="8466" width="19.140625" customWidth="1"/>
    <col min="8467" max="8467" width="19.85546875" customWidth="1"/>
    <col min="8468" max="8468" width="20.28515625" customWidth="1"/>
    <col min="8720" max="8720" width="34" customWidth="1"/>
    <col min="8721" max="8721" width="83.140625" customWidth="1"/>
    <col min="8722" max="8722" width="19.140625" customWidth="1"/>
    <col min="8723" max="8723" width="19.85546875" customWidth="1"/>
    <col min="8724" max="8724" width="20.28515625" customWidth="1"/>
    <col min="8976" max="8976" width="34" customWidth="1"/>
    <col min="8977" max="8977" width="83.140625" customWidth="1"/>
    <col min="8978" max="8978" width="19.140625" customWidth="1"/>
    <col min="8979" max="8979" width="19.85546875" customWidth="1"/>
    <col min="8980" max="8980" width="20.28515625" customWidth="1"/>
    <col min="9232" max="9232" width="34" customWidth="1"/>
    <col min="9233" max="9233" width="83.140625" customWidth="1"/>
    <col min="9234" max="9234" width="19.140625" customWidth="1"/>
    <col min="9235" max="9235" width="19.85546875" customWidth="1"/>
    <col min="9236" max="9236" width="20.28515625" customWidth="1"/>
    <col min="9488" max="9488" width="34" customWidth="1"/>
    <col min="9489" max="9489" width="83.140625" customWidth="1"/>
    <col min="9490" max="9490" width="19.140625" customWidth="1"/>
    <col min="9491" max="9491" width="19.85546875" customWidth="1"/>
    <col min="9492" max="9492" width="20.28515625" customWidth="1"/>
    <col min="9744" max="9744" width="34" customWidth="1"/>
    <col min="9745" max="9745" width="83.140625" customWidth="1"/>
    <col min="9746" max="9746" width="19.140625" customWidth="1"/>
    <col min="9747" max="9747" width="19.85546875" customWidth="1"/>
    <col min="9748" max="9748" width="20.28515625" customWidth="1"/>
    <col min="10000" max="10000" width="34" customWidth="1"/>
    <col min="10001" max="10001" width="83.140625" customWidth="1"/>
    <col min="10002" max="10002" width="19.140625" customWidth="1"/>
    <col min="10003" max="10003" width="19.85546875" customWidth="1"/>
    <col min="10004" max="10004" width="20.28515625" customWidth="1"/>
    <col min="10256" max="10256" width="34" customWidth="1"/>
    <col min="10257" max="10257" width="83.140625" customWidth="1"/>
    <col min="10258" max="10258" width="19.140625" customWidth="1"/>
    <col min="10259" max="10259" width="19.85546875" customWidth="1"/>
    <col min="10260" max="10260" width="20.28515625" customWidth="1"/>
    <col min="10512" max="10512" width="34" customWidth="1"/>
    <col min="10513" max="10513" width="83.140625" customWidth="1"/>
    <col min="10514" max="10514" width="19.140625" customWidth="1"/>
    <col min="10515" max="10515" width="19.85546875" customWidth="1"/>
    <col min="10516" max="10516" width="20.28515625" customWidth="1"/>
    <col min="10768" max="10768" width="34" customWidth="1"/>
    <col min="10769" max="10769" width="83.140625" customWidth="1"/>
    <col min="10770" max="10770" width="19.140625" customWidth="1"/>
    <col min="10771" max="10771" width="19.85546875" customWidth="1"/>
    <col min="10772" max="10772" width="20.28515625" customWidth="1"/>
    <col min="11024" max="11024" width="34" customWidth="1"/>
    <col min="11025" max="11025" width="83.140625" customWidth="1"/>
    <col min="11026" max="11026" width="19.140625" customWidth="1"/>
    <col min="11027" max="11027" width="19.85546875" customWidth="1"/>
    <col min="11028" max="11028" width="20.28515625" customWidth="1"/>
    <col min="11280" max="11280" width="34" customWidth="1"/>
    <col min="11281" max="11281" width="83.140625" customWidth="1"/>
    <col min="11282" max="11282" width="19.140625" customWidth="1"/>
    <col min="11283" max="11283" width="19.85546875" customWidth="1"/>
    <col min="11284" max="11284" width="20.28515625" customWidth="1"/>
    <col min="11536" max="11536" width="34" customWidth="1"/>
    <col min="11537" max="11537" width="83.140625" customWidth="1"/>
    <col min="11538" max="11538" width="19.140625" customWidth="1"/>
    <col min="11539" max="11539" width="19.85546875" customWidth="1"/>
    <col min="11540" max="11540" width="20.28515625" customWidth="1"/>
    <col min="11792" max="11792" width="34" customWidth="1"/>
    <col min="11793" max="11793" width="83.140625" customWidth="1"/>
    <col min="11794" max="11794" width="19.140625" customWidth="1"/>
    <col min="11795" max="11795" width="19.85546875" customWidth="1"/>
    <col min="11796" max="11796" width="20.28515625" customWidth="1"/>
    <col min="12048" max="12048" width="34" customWidth="1"/>
    <col min="12049" max="12049" width="83.140625" customWidth="1"/>
    <col min="12050" max="12050" width="19.140625" customWidth="1"/>
    <col min="12051" max="12051" width="19.85546875" customWidth="1"/>
    <col min="12052" max="12052" width="20.28515625" customWidth="1"/>
    <col min="12304" max="12304" width="34" customWidth="1"/>
    <col min="12305" max="12305" width="83.140625" customWidth="1"/>
    <col min="12306" max="12306" width="19.140625" customWidth="1"/>
    <col min="12307" max="12307" width="19.85546875" customWidth="1"/>
    <col min="12308" max="12308" width="20.28515625" customWidth="1"/>
    <col min="12560" max="12560" width="34" customWidth="1"/>
    <col min="12561" max="12561" width="83.140625" customWidth="1"/>
    <col min="12562" max="12562" width="19.140625" customWidth="1"/>
    <col min="12563" max="12563" width="19.85546875" customWidth="1"/>
    <col min="12564" max="12564" width="20.28515625" customWidth="1"/>
    <col min="12816" max="12816" width="34" customWidth="1"/>
    <col min="12817" max="12817" width="83.140625" customWidth="1"/>
    <col min="12818" max="12818" width="19.140625" customWidth="1"/>
    <col min="12819" max="12819" width="19.85546875" customWidth="1"/>
    <col min="12820" max="12820" width="20.28515625" customWidth="1"/>
    <col min="13072" max="13072" width="34" customWidth="1"/>
    <col min="13073" max="13073" width="83.140625" customWidth="1"/>
    <col min="13074" max="13074" width="19.140625" customWidth="1"/>
    <col min="13075" max="13075" width="19.85546875" customWidth="1"/>
    <col min="13076" max="13076" width="20.28515625" customWidth="1"/>
    <col min="13328" max="13328" width="34" customWidth="1"/>
    <col min="13329" max="13329" width="83.140625" customWidth="1"/>
    <col min="13330" max="13330" width="19.140625" customWidth="1"/>
    <col min="13331" max="13331" width="19.85546875" customWidth="1"/>
    <col min="13332" max="13332" width="20.28515625" customWidth="1"/>
    <col min="13584" max="13584" width="34" customWidth="1"/>
    <col min="13585" max="13585" width="83.140625" customWidth="1"/>
    <col min="13586" max="13586" width="19.140625" customWidth="1"/>
    <col min="13587" max="13587" width="19.85546875" customWidth="1"/>
    <col min="13588" max="13588" width="20.28515625" customWidth="1"/>
    <col min="13840" max="13840" width="34" customWidth="1"/>
    <col min="13841" max="13841" width="83.140625" customWidth="1"/>
    <col min="13842" max="13842" width="19.140625" customWidth="1"/>
    <col min="13843" max="13843" width="19.85546875" customWidth="1"/>
    <col min="13844" max="13844" width="20.28515625" customWidth="1"/>
    <col min="14096" max="14096" width="34" customWidth="1"/>
    <col min="14097" max="14097" width="83.140625" customWidth="1"/>
    <col min="14098" max="14098" width="19.140625" customWidth="1"/>
    <col min="14099" max="14099" width="19.85546875" customWidth="1"/>
    <col min="14100" max="14100" width="20.28515625" customWidth="1"/>
    <col min="14352" max="14352" width="34" customWidth="1"/>
    <col min="14353" max="14353" width="83.140625" customWidth="1"/>
    <col min="14354" max="14354" width="19.140625" customWidth="1"/>
    <col min="14355" max="14355" width="19.85546875" customWidth="1"/>
    <col min="14356" max="14356" width="20.28515625" customWidth="1"/>
    <col min="14608" max="14608" width="34" customWidth="1"/>
    <col min="14609" max="14609" width="83.140625" customWidth="1"/>
    <col min="14610" max="14610" width="19.140625" customWidth="1"/>
    <col min="14611" max="14611" width="19.85546875" customWidth="1"/>
    <col min="14612" max="14612" width="20.28515625" customWidth="1"/>
    <col min="14864" max="14864" width="34" customWidth="1"/>
    <col min="14865" max="14865" width="83.140625" customWidth="1"/>
    <col min="14866" max="14866" width="19.140625" customWidth="1"/>
    <col min="14867" max="14867" width="19.85546875" customWidth="1"/>
    <col min="14868" max="14868" width="20.28515625" customWidth="1"/>
    <col min="15120" max="15120" width="34" customWidth="1"/>
    <col min="15121" max="15121" width="83.140625" customWidth="1"/>
    <col min="15122" max="15122" width="19.140625" customWidth="1"/>
    <col min="15123" max="15123" width="19.85546875" customWidth="1"/>
    <col min="15124" max="15124" width="20.28515625" customWidth="1"/>
    <col min="15376" max="15376" width="34" customWidth="1"/>
    <col min="15377" max="15377" width="83.140625" customWidth="1"/>
    <col min="15378" max="15378" width="19.140625" customWidth="1"/>
    <col min="15379" max="15379" width="19.85546875" customWidth="1"/>
    <col min="15380" max="15380" width="20.28515625" customWidth="1"/>
    <col min="15632" max="15632" width="34" customWidth="1"/>
    <col min="15633" max="15633" width="83.140625" customWidth="1"/>
    <col min="15634" max="15634" width="19.140625" customWidth="1"/>
    <col min="15635" max="15635" width="19.85546875" customWidth="1"/>
    <col min="15636" max="15636" width="20.28515625" customWidth="1"/>
    <col min="15888" max="15888" width="34" customWidth="1"/>
    <col min="15889" max="15889" width="83.140625" customWidth="1"/>
    <col min="15890" max="15890" width="19.140625" customWidth="1"/>
    <col min="15891" max="15891" width="19.85546875" customWidth="1"/>
    <col min="15892" max="15892" width="20.28515625" customWidth="1"/>
    <col min="16144" max="16144" width="34" customWidth="1"/>
    <col min="16145" max="16145" width="83.140625" customWidth="1"/>
    <col min="16146" max="16146" width="19.140625" customWidth="1"/>
    <col min="16147" max="16147" width="19.85546875" customWidth="1"/>
    <col min="16148" max="16148" width="20.28515625" customWidth="1"/>
  </cols>
  <sheetData>
    <row r="1" spans="1:21" ht="25.5" customHeight="1" x14ac:dyDescent="0.3">
      <c r="S1" s="48"/>
      <c r="T1" s="48"/>
      <c r="U1" s="47" t="s">
        <v>125</v>
      </c>
    </row>
    <row r="2" spans="1:21" ht="24" customHeight="1" x14ac:dyDescent="0.3">
      <c r="A2" s="51" t="s">
        <v>127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</row>
    <row r="3" spans="1:21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</row>
    <row r="4" spans="1:2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81" customHeight="1" x14ac:dyDescent="0.25">
      <c r="A5" s="4" t="s">
        <v>0</v>
      </c>
      <c r="B5" s="4" t="s">
        <v>1</v>
      </c>
      <c r="C5" s="4" t="s">
        <v>128</v>
      </c>
      <c r="D5" s="4" t="s">
        <v>123</v>
      </c>
      <c r="E5" s="4" t="s">
        <v>133</v>
      </c>
      <c r="F5" s="4" t="s">
        <v>123</v>
      </c>
      <c r="G5" s="5" t="s">
        <v>134</v>
      </c>
      <c r="H5" s="4" t="s">
        <v>123</v>
      </c>
      <c r="I5" s="5" t="s">
        <v>135</v>
      </c>
      <c r="J5" s="4" t="s">
        <v>123</v>
      </c>
      <c r="K5" s="5" t="s">
        <v>136</v>
      </c>
      <c r="L5" s="4" t="s">
        <v>123</v>
      </c>
      <c r="M5" s="5" t="s">
        <v>137</v>
      </c>
      <c r="N5" s="4" t="s">
        <v>123</v>
      </c>
      <c r="O5" s="5" t="s">
        <v>138</v>
      </c>
      <c r="P5" s="4" t="s">
        <v>123</v>
      </c>
      <c r="Q5" s="5" t="s">
        <v>139</v>
      </c>
      <c r="R5" s="4" t="s">
        <v>123</v>
      </c>
      <c r="S5" s="5" t="s">
        <v>140</v>
      </c>
      <c r="T5" s="4" t="s">
        <v>124</v>
      </c>
      <c r="U5" s="6" t="s">
        <v>141</v>
      </c>
    </row>
    <row r="6" spans="1:21" ht="31.5" x14ac:dyDescent="0.25">
      <c r="A6" s="8" t="s">
        <v>52</v>
      </c>
      <c r="B6" s="34" t="s">
        <v>126</v>
      </c>
      <c r="C6" s="19">
        <f>SUM(C7,C28)</f>
        <v>6493245.0200000005</v>
      </c>
      <c r="D6" s="19">
        <f t="shared" ref="D6:U6" si="0">SUM(D7,D28)</f>
        <v>0</v>
      </c>
      <c r="E6" s="19">
        <f t="shared" si="0"/>
        <v>6493245.0200000005</v>
      </c>
      <c r="F6" s="19">
        <f t="shared" si="0"/>
        <v>0</v>
      </c>
      <c r="G6" s="19">
        <f t="shared" si="0"/>
        <v>6493245.0200000005</v>
      </c>
      <c r="H6" s="19">
        <f t="shared" si="0"/>
        <v>0</v>
      </c>
      <c r="I6" s="19">
        <f t="shared" si="0"/>
        <v>6493245.0200000005</v>
      </c>
      <c r="J6" s="19">
        <f t="shared" si="0"/>
        <v>100099.9</v>
      </c>
      <c r="K6" s="19">
        <f t="shared" si="0"/>
        <v>6593344.9200000009</v>
      </c>
      <c r="L6" s="19">
        <f t="shared" si="0"/>
        <v>124338.51000000001</v>
      </c>
      <c r="M6" s="19">
        <f t="shared" si="0"/>
        <v>6717683.4300000006</v>
      </c>
      <c r="N6" s="19">
        <f t="shared" si="0"/>
        <v>79376.929999999993</v>
      </c>
      <c r="O6" s="19">
        <f t="shared" si="0"/>
        <v>6797060.3600000003</v>
      </c>
      <c r="P6" s="19">
        <f t="shared" si="0"/>
        <v>0</v>
      </c>
      <c r="Q6" s="19">
        <f t="shared" si="0"/>
        <v>6797060.3600000003</v>
      </c>
      <c r="R6" s="19">
        <f t="shared" si="0"/>
        <v>138261.59</v>
      </c>
      <c r="S6" s="19">
        <f t="shared" si="0"/>
        <v>6935321.9500000011</v>
      </c>
      <c r="T6" s="19">
        <f t="shared" si="0"/>
        <v>0</v>
      </c>
      <c r="U6" s="19">
        <f t="shared" si="0"/>
        <v>6935321.9500000011</v>
      </c>
    </row>
    <row r="7" spans="1:21" ht="22.5" customHeight="1" x14ac:dyDescent="0.25">
      <c r="A7" s="8"/>
      <c r="B7" s="34" t="s">
        <v>132</v>
      </c>
      <c r="C7" s="19">
        <f>SUM(C8,C9,C11,C18,C23,C26)</f>
        <v>5656773.1500000004</v>
      </c>
      <c r="D7" s="19">
        <f t="shared" ref="D7:U7" si="1">SUM(D8,D9,D11,D18,D23,D26)</f>
        <v>0</v>
      </c>
      <c r="E7" s="19">
        <f t="shared" si="1"/>
        <v>5656773.1500000004</v>
      </c>
      <c r="F7" s="19">
        <f t="shared" si="1"/>
        <v>0</v>
      </c>
      <c r="G7" s="19">
        <f t="shared" si="1"/>
        <v>5656773.1500000004</v>
      </c>
      <c r="H7" s="19">
        <f t="shared" si="1"/>
        <v>0</v>
      </c>
      <c r="I7" s="19">
        <f t="shared" si="1"/>
        <v>5656773.1500000004</v>
      </c>
      <c r="J7" s="19">
        <f t="shared" si="1"/>
        <v>41338.1</v>
      </c>
      <c r="K7" s="19">
        <f t="shared" si="1"/>
        <v>5698111.2500000009</v>
      </c>
      <c r="L7" s="19">
        <f t="shared" si="1"/>
        <v>100138.98000000001</v>
      </c>
      <c r="M7" s="19">
        <f t="shared" si="1"/>
        <v>5798250.2300000004</v>
      </c>
      <c r="N7" s="19">
        <f t="shared" si="1"/>
        <v>51444.26</v>
      </c>
      <c r="O7" s="19">
        <f t="shared" si="1"/>
        <v>5849694.4900000002</v>
      </c>
      <c r="P7" s="19">
        <f t="shared" si="1"/>
        <v>0</v>
      </c>
      <c r="Q7" s="19">
        <f t="shared" si="1"/>
        <v>5849694.4900000002</v>
      </c>
      <c r="R7" s="19">
        <f t="shared" si="1"/>
        <v>38035.47</v>
      </c>
      <c r="S7" s="19">
        <f t="shared" si="1"/>
        <v>5887729.9600000009</v>
      </c>
      <c r="T7" s="19">
        <f t="shared" si="1"/>
        <v>0</v>
      </c>
      <c r="U7" s="19">
        <f t="shared" si="1"/>
        <v>5887729.9600000009</v>
      </c>
    </row>
    <row r="8" spans="1:21" x14ac:dyDescent="0.25">
      <c r="A8" s="9" t="s">
        <v>53</v>
      </c>
      <c r="B8" s="27" t="s">
        <v>2</v>
      </c>
      <c r="C8" s="20">
        <v>4267666.3</v>
      </c>
      <c r="D8" s="20"/>
      <c r="E8" s="20">
        <f>SUM(C8:D8)</f>
        <v>4267666.3</v>
      </c>
      <c r="F8" s="20"/>
      <c r="G8" s="20">
        <f>SUM(E8:F8)</f>
        <v>4267666.3</v>
      </c>
      <c r="H8" s="20"/>
      <c r="I8" s="20">
        <f>SUM(G8:H8)</f>
        <v>4267666.3</v>
      </c>
      <c r="J8" s="20"/>
      <c r="K8" s="20">
        <f>SUM(I8:J8)</f>
        <v>4267666.3</v>
      </c>
      <c r="L8" s="20">
        <v>40000</v>
      </c>
      <c r="M8" s="20">
        <f>SUM(K8:L8)</f>
        <v>4307666.3</v>
      </c>
      <c r="N8" s="20">
        <v>51444.26</v>
      </c>
      <c r="O8" s="20">
        <f>SUM(M8:N8)</f>
        <v>4359110.5599999996</v>
      </c>
      <c r="P8" s="20"/>
      <c r="Q8" s="20">
        <f>SUM(O8:P8)</f>
        <v>4359110.5599999996</v>
      </c>
      <c r="R8" s="20"/>
      <c r="S8" s="20">
        <f>SUM(Q8:R8)</f>
        <v>4359110.5599999996</v>
      </c>
      <c r="T8" s="20"/>
      <c r="U8" s="21">
        <f>SUM(S8:T8)</f>
        <v>4359110.5599999996</v>
      </c>
    </row>
    <row r="9" spans="1:21" ht="47.25" x14ac:dyDescent="0.25">
      <c r="A9" s="10" t="s">
        <v>3</v>
      </c>
      <c r="B9" s="28" t="s">
        <v>4</v>
      </c>
      <c r="C9" s="22">
        <f>C10</f>
        <v>14153.65</v>
      </c>
      <c r="D9" s="22">
        <f t="shared" ref="D9:T9" si="2">D10</f>
        <v>0</v>
      </c>
      <c r="E9" s="22">
        <f t="shared" si="2"/>
        <v>14153.65</v>
      </c>
      <c r="F9" s="22">
        <f t="shared" si="2"/>
        <v>0</v>
      </c>
      <c r="G9" s="22">
        <f t="shared" si="2"/>
        <v>14153.65</v>
      </c>
      <c r="H9" s="22">
        <f t="shared" si="2"/>
        <v>0</v>
      </c>
      <c r="I9" s="22">
        <f t="shared" si="2"/>
        <v>14153.65</v>
      </c>
      <c r="J9" s="22">
        <f t="shared" si="2"/>
        <v>0</v>
      </c>
      <c r="K9" s="22">
        <f t="shared" si="2"/>
        <v>14153.65</v>
      </c>
      <c r="L9" s="22">
        <f t="shared" si="2"/>
        <v>0</v>
      </c>
      <c r="M9" s="22">
        <f t="shared" si="2"/>
        <v>14153.65</v>
      </c>
      <c r="N9" s="22">
        <f t="shared" si="2"/>
        <v>0</v>
      </c>
      <c r="O9" s="22">
        <f t="shared" si="2"/>
        <v>14153.65</v>
      </c>
      <c r="P9" s="22">
        <f t="shared" si="2"/>
        <v>0</v>
      </c>
      <c r="Q9" s="22">
        <f t="shared" si="2"/>
        <v>14153.65</v>
      </c>
      <c r="R9" s="22">
        <f t="shared" si="2"/>
        <v>1000</v>
      </c>
      <c r="S9" s="22">
        <f t="shared" si="2"/>
        <v>15153.65</v>
      </c>
      <c r="T9" s="22">
        <f t="shared" si="2"/>
        <v>0</v>
      </c>
      <c r="U9" s="22">
        <f>U10</f>
        <v>15153.65</v>
      </c>
    </row>
    <row r="10" spans="1:21" ht="47.25" x14ac:dyDescent="0.25">
      <c r="A10" s="9" t="s">
        <v>5</v>
      </c>
      <c r="B10" s="27" t="s">
        <v>6</v>
      </c>
      <c r="C10" s="20">
        <v>14153.65</v>
      </c>
      <c r="D10" s="20"/>
      <c r="E10" s="20">
        <f>SUM(C10:D10)</f>
        <v>14153.65</v>
      </c>
      <c r="F10" s="20"/>
      <c r="G10" s="20">
        <f>SUM(E10:F10)</f>
        <v>14153.65</v>
      </c>
      <c r="H10" s="20"/>
      <c r="I10" s="20">
        <f>SUM(G10:H10)</f>
        <v>14153.65</v>
      </c>
      <c r="J10" s="20"/>
      <c r="K10" s="20">
        <f>SUM(I10:J10)</f>
        <v>14153.65</v>
      </c>
      <c r="L10" s="20"/>
      <c r="M10" s="20">
        <f>SUM(K10:L10)</f>
        <v>14153.65</v>
      </c>
      <c r="N10" s="20"/>
      <c r="O10" s="20">
        <f>SUM(M10:N10)</f>
        <v>14153.65</v>
      </c>
      <c r="P10" s="20"/>
      <c r="Q10" s="20">
        <f>SUM(O10:P10)</f>
        <v>14153.65</v>
      </c>
      <c r="R10" s="20">
        <v>1000</v>
      </c>
      <c r="S10" s="20">
        <f>SUM(Q10:R10)</f>
        <v>15153.65</v>
      </c>
      <c r="T10" s="20"/>
      <c r="U10" s="23">
        <f>SUM(S10:T10)</f>
        <v>15153.65</v>
      </c>
    </row>
    <row r="11" spans="1:21" x14ac:dyDescent="0.25">
      <c r="A11" s="10" t="s">
        <v>7</v>
      </c>
      <c r="B11" s="28" t="s">
        <v>8</v>
      </c>
      <c r="C11" s="22">
        <f>C12+C15+C16+C17</f>
        <v>1078082.8999999999</v>
      </c>
      <c r="D11" s="22">
        <f t="shared" ref="D11:U11" si="3">D12+D15+D16+D17</f>
        <v>0</v>
      </c>
      <c r="E11" s="22">
        <f t="shared" si="3"/>
        <v>1078082.8999999999</v>
      </c>
      <c r="F11" s="22">
        <f t="shared" si="3"/>
        <v>0</v>
      </c>
      <c r="G11" s="22">
        <f t="shared" si="3"/>
        <v>1078082.8999999999</v>
      </c>
      <c r="H11" s="22">
        <f t="shared" si="3"/>
        <v>0</v>
      </c>
      <c r="I11" s="22">
        <f t="shared" si="3"/>
        <v>1078082.8999999999</v>
      </c>
      <c r="J11" s="22">
        <f t="shared" si="3"/>
        <v>41338.1</v>
      </c>
      <c r="K11" s="22">
        <f t="shared" si="3"/>
        <v>1119421</v>
      </c>
      <c r="L11" s="22">
        <f t="shared" si="3"/>
        <v>60138.98</v>
      </c>
      <c r="M11" s="22">
        <f t="shared" si="3"/>
        <v>1179559.98</v>
      </c>
      <c r="N11" s="22">
        <f t="shared" si="3"/>
        <v>0</v>
      </c>
      <c r="O11" s="22">
        <f t="shared" si="3"/>
        <v>1179559.98</v>
      </c>
      <c r="P11" s="22">
        <f t="shared" si="3"/>
        <v>0</v>
      </c>
      <c r="Q11" s="22">
        <f t="shared" si="3"/>
        <v>1179559.98</v>
      </c>
      <c r="R11" s="22">
        <f t="shared" si="3"/>
        <v>34035.47</v>
      </c>
      <c r="S11" s="22">
        <f t="shared" si="3"/>
        <v>1213595.45</v>
      </c>
      <c r="T11" s="22">
        <f t="shared" si="3"/>
        <v>0</v>
      </c>
      <c r="U11" s="22">
        <f t="shared" si="3"/>
        <v>1213595.45</v>
      </c>
    </row>
    <row r="12" spans="1:21" ht="31.5" x14ac:dyDescent="0.25">
      <c r="A12" s="9" t="s">
        <v>54</v>
      </c>
      <c r="B12" s="27" t="s">
        <v>9</v>
      </c>
      <c r="C12" s="20">
        <f>SUM(C13:C14)</f>
        <v>771661.9</v>
      </c>
      <c r="D12" s="20">
        <f t="shared" ref="D12:U12" si="4">SUM(D13:D14)</f>
        <v>0</v>
      </c>
      <c r="E12" s="20">
        <f t="shared" si="4"/>
        <v>771661.9</v>
      </c>
      <c r="F12" s="20">
        <f t="shared" si="4"/>
        <v>0</v>
      </c>
      <c r="G12" s="20">
        <f t="shared" si="4"/>
        <v>771661.9</v>
      </c>
      <c r="H12" s="20">
        <f t="shared" si="4"/>
        <v>0</v>
      </c>
      <c r="I12" s="20">
        <f t="shared" si="4"/>
        <v>771661.9</v>
      </c>
      <c r="J12" s="20">
        <f t="shared" si="4"/>
        <v>41338.1</v>
      </c>
      <c r="K12" s="20">
        <f t="shared" si="4"/>
        <v>813000</v>
      </c>
      <c r="L12" s="20">
        <f t="shared" si="4"/>
        <v>60000</v>
      </c>
      <c r="M12" s="20">
        <f t="shared" si="4"/>
        <v>873000</v>
      </c>
      <c r="N12" s="20">
        <f t="shared" si="4"/>
        <v>0</v>
      </c>
      <c r="O12" s="20">
        <f t="shared" si="4"/>
        <v>873000</v>
      </c>
      <c r="P12" s="20">
        <f t="shared" si="4"/>
        <v>0</v>
      </c>
      <c r="Q12" s="20">
        <f t="shared" si="4"/>
        <v>873000</v>
      </c>
      <c r="R12" s="20">
        <f t="shared" si="4"/>
        <v>34000</v>
      </c>
      <c r="S12" s="20">
        <f t="shared" si="4"/>
        <v>907000</v>
      </c>
      <c r="T12" s="20">
        <f t="shared" si="4"/>
        <v>0</v>
      </c>
      <c r="U12" s="20">
        <f t="shared" si="4"/>
        <v>907000</v>
      </c>
    </row>
    <row r="13" spans="1:21" ht="47.25" x14ac:dyDescent="0.25">
      <c r="A13" s="45" t="s">
        <v>146</v>
      </c>
      <c r="B13" s="44" t="s">
        <v>147</v>
      </c>
      <c r="C13" s="20">
        <v>567026.30000000005</v>
      </c>
      <c r="D13" s="20"/>
      <c r="E13" s="20">
        <f t="shared" ref="E13:E17" si="5">SUM(C13:D13)</f>
        <v>567026.30000000005</v>
      </c>
      <c r="F13" s="20"/>
      <c r="G13" s="20">
        <f t="shared" ref="G13:G17" si="6">SUM(E13:F13)</f>
        <v>567026.30000000005</v>
      </c>
      <c r="H13" s="20"/>
      <c r="I13" s="20">
        <f t="shared" ref="I13:I17" si="7">SUM(G13:H13)</f>
        <v>567026.30000000005</v>
      </c>
      <c r="J13" s="20">
        <v>32973.699999999997</v>
      </c>
      <c r="K13" s="20">
        <f t="shared" ref="K13:K17" si="8">SUM(I13:J13)</f>
        <v>600000</v>
      </c>
      <c r="L13" s="20">
        <v>50000</v>
      </c>
      <c r="M13" s="20">
        <f t="shared" ref="M13:M17" si="9">SUM(K13:L13)</f>
        <v>650000</v>
      </c>
      <c r="N13" s="20"/>
      <c r="O13" s="20">
        <f t="shared" ref="O13:O17" si="10">SUM(M13:N13)</f>
        <v>650000</v>
      </c>
      <c r="P13" s="20"/>
      <c r="Q13" s="20">
        <f t="shared" ref="Q13:Q17" si="11">SUM(O13:P13)</f>
        <v>650000</v>
      </c>
      <c r="R13" s="20">
        <v>30000</v>
      </c>
      <c r="S13" s="20">
        <f t="shared" ref="S13:S17" si="12">SUM(Q13:R13)</f>
        <v>680000</v>
      </c>
      <c r="T13" s="20"/>
      <c r="U13" s="23">
        <f t="shared" ref="U13:U17" si="13">SUM(S13:T13)</f>
        <v>680000</v>
      </c>
    </row>
    <row r="14" spans="1:21" ht="63" x14ac:dyDescent="0.25">
      <c r="A14" s="46" t="s">
        <v>148</v>
      </c>
      <c r="B14" s="44" t="s">
        <v>149</v>
      </c>
      <c r="C14" s="20">
        <v>204635.6</v>
      </c>
      <c r="D14" s="20"/>
      <c r="E14" s="20">
        <f t="shared" si="5"/>
        <v>204635.6</v>
      </c>
      <c r="F14" s="20"/>
      <c r="G14" s="20">
        <f t="shared" si="6"/>
        <v>204635.6</v>
      </c>
      <c r="H14" s="20"/>
      <c r="I14" s="20">
        <f t="shared" si="7"/>
        <v>204635.6</v>
      </c>
      <c r="J14" s="20">
        <v>8364.4</v>
      </c>
      <c r="K14" s="20">
        <f t="shared" si="8"/>
        <v>213000</v>
      </c>
      <c r="L14" s="20">
        <v>10000</v>
      </c>
      <c r="M14" s="20">
        <f t="shared" si="9"/>
        <v>223000</v>
      </c>
      <c r="N14" s="20"/>
      <c r="O14" s="20">
        <f t="shared" si="10"/>
        <v>223000</v>
      </c>
      <c r="P14" s="20"/>
      <c r="Q14" s="20">
        <f t="shared" si="11"/>
        <v>223000</v>
      </c>
      <c r="R14" s="20">
        <v>4000</v>
      </c>
      <c r="S14" s="20">
        <f t="shared" si="12"/>
        <v>227000</v>
      </c>
      <c r="T14" s="20"/>
      <c r="U14" s="23">
        <f t="shared" si="13"/>
        <v>227000</v>
      </c>
    </row>
    <row r="15" spans="1:21" ht="31.5" x14ac:dyDescent="0.25">
      <c r="A15" s="9" t="s">
        <v>55</v>
      </c>
      <c r="B15" s="27" t="s">
        <v>10</v>
      </c>
      <c r="C15" s="20">
        <v>236932</v>
      </c>
      <c r="D15" s="20"/>
      <c r="E15" s="20">
        <f t="shared" si="5"/>
        <v>236932</v>
      </c>
      <c r="F15" s="20"/>
      <c r="G15" s="20">
        <f t="shared" si="6"/>
        <v>236932</v>
      </c>
      <c r="H15" s="20"/>
      <c r="I15" s="20">
        <f t="shared" si="7"/>
        <v>236932</v>
      </c>
      <c r="J15" s="20"/>
      <c r="K15" s="20">
        <f t="shared" si="8"/>
        <v>236932</v>
      </c>
      <c r="L15" s="20"/>
      <c r="M15" s="20">
        <f t="shared" si="9"/>
        <v>236932</v>
      </c>
      <c r="N15" s="20"/>
      <c r="O15" s="20">
        <f t="shared" si="10"/>
        <v>236932</v>
      </c>
      <c r="P15" s="20"/>
      <c r="Q15" s="20">
        <f t="shared" si="11"/>
        <v>236932</v>
      </c>
      <c r="R15" s="20"/>
      <c r="S15" s="20">
        <f t="shared" si="12"/>
        <v>236932</v>
      </c>
      <c r="T15" s="20"/>
      <c r="U15" s="23">
        <f t="shared" si="13"/>
        <v>236932</v>
      </c>
    </row>
    <row r="16" spans="1:21" x14ac:dyDescent="0.25">
      <c r="A16" s="9" t="s">
        <v>56</v>
      </c>
      <c r="B16" s="27" t="s">
        <v>11</v>
      </c>
      <c r="C16" s="20">
        <v>624</v>
      </c>
      <c r="D16" s="20"/>
      <c r="E16" s="20">
        <f t="shared" si="5"/>
        <v>624</v>
      </c>
      <c r="F16" s="20"/>
      <c r="G16" s="20">
        <f t="shared" si="6"/>
        <v>624</v>
      </c>
      <c r="H16" s="20"/>
      <c r="I16" s="20">
        <f t="shared" si="7"/>
        <v>624</v>
      </c>
      <c r="J16" s="20"/>
      <c r="K16" s="20">
        <f t="shared" si="8"/>
        <v>624</v>
      </c>
      <c r="L16" s="20">
        <v>138.97999999999999</v>
      </c>
      <c r="M16" s="20">
        <f t="shared" si="9"/>
        <v>762.98</v>
      </c>
      <c r="N16" s="20"/>
      <c r="O16" s="20">
        <f t="shared" si="10"/>
        <v>762.98</v>
      </c>
      <c r="P16" s="20"/>
      <c r="Q16" s="20">
        <f t="shared" si="11"/>
        <v>762.98</v>
      </c>
      <c r="R16" s="20">
        <v>35.47</v>
      </c>
      <c r="S16" s="20">
        <f t="shared" si="12"/>
        <v>798.45</v>
      </c>
      <c r="T16" s="20"/>
      <c r="U16" s="23">
        <f t="shared" si="13"/>
        <v>798.45</v>
      </c>
    </row>
    <row r="17" spans="1:21" ht="31.5" x14ac:dyDescent="0.25">
      <c r="A17" s="9" t="s">
        <v>57</v>
      </c>
      <c r="B17" s="27" t="s">
        <v>12</v>
      </c>
      <c r="C17" s="20">
        <v>68865</v>
      </c>
      <c r="D17" s="20"/>
      <c r="E17" s="20">
        <f t="shared" si="5"/>
        <v>68865</v>
      </c>
      <c r="F17" s="20"/>
      <c r="G17" s="20">
        <f t="shared" si="6"/>
        <v>68865</v>
      </c>
      <c r="H17" s="20"/>
      <c r="I17" s="20">
        <f t="shared" si="7"/>
        <v>68865</v>
      </c>
      <c r="J17" s="20"/>
      <c r="K17" s="20">
        <f t="shared" si="8"/>
        <v>68865</v>
      </c>
      <c r="L17" s="20"/>
      <c r="M17" s="20">
        <f t="shared" si="9"/>
        <v>68865</v>
      </c>
      <c r="N17" s="20"/>
      <c r="O17" s="20">
        <f t="shared" si="10"/>
        <v>68865</v>
      </c>
      <c r="P17" s="20"/>
      <c r="Q17" s="20">
        <f t="shared" si="11"/>
        <v>68865</v>
      </c>
      <c r="R17" s="20"/>
      <c r="S17" s="20">
        <f t="shared" si="12"/>
        <v>68865</v>
      </c>
      <c r="T17" s="20"/>
      <c r="U17" s="23">
        <f t="shared" si="13"/>
        <v>68865</v>
      </c>
    </row>
    <row r="18" spans="1:21" x14ac:dyDescent="0.25">
      <c r="A18" s="10" t="s">
        <v>13</v>
      </c>
      <c r="B18" s="28" t="s">
        <v>14</v>
      </c>
      <c r="C18" s="22">
        <f>SUM(C19:C20)</f>
        <v>250324.90000000002</v>
      </c>
      <c r="D18" s="22">
        <f t="shared" ref="D18:S18" si="14">SUM(D19:D20)</f>
        <v>0</v>
      </c>
      <c r="E18" s="22">
        <f t="shared" si="14"/>
        <v>250324.90000000002</v>
      </c>
      <c r="F18" s="22">
        <f t="shared" si="14"/>
        <v>0</v>
      </c>
      <c r="G18" s="22">
        <f t="shared" si="14"/>
        <v>250324.90000000002</v>
      </c>
      <c r="H18" s="22">
        <f t="shared" si="14"/>
        <v>0</v>
      </c>
      <c r="I18" s="22">
        <f t="shared" si="14"/>
        <v>250324.90000000002</v>
      </c>
      <c r="J18" s="22">
        <f t="shared" si="14"/>
        <v>0</v>
      </c>
      <c r="K18" s="22">
        <f t="shared" si="14"/>
        <v>250324.90000000002</v>
      </c>
      <c r="L18" s="22">
        <f t="shared" si="14"/>
        <v>0</v>
      </c>
      <c r="M18" s="22">
        <f t="shared" si="14"/>
        <v>250324.90000000002</v>
      </c>
      <c r="N18" s="22">
        <f t="shared" si="14"/>
        <v>0</v>
      </c>
      <c r="O18" s="22">
        <f t="shared" si="14"/>
        <v>250324.90000000002</v>
      </c>
      <c r="P18" s="22">
        <f t="shared" si="14"/>
        <v>0</v>
      </c>
      <c r="Q18" s="22">
        <f t="shared" si="14"/>
        <v>250324.90000000002</v>
      </c>
      <c r="R18" s="22">
        <f t="shared" si="14"/>
        <v>3000</v>
      </c>
      <c r="S18" s="22">
        <f t="shared" si="14"/>
        <v>253324.90000000002</v>
      </c>
      <c r="T18" s="22">
        <f>SUM(T19:T20)</f>
        <v>0</v>
      </c>
      <c r="U18" s="22">
        <f>SUM(U19:U20)</f>
        <v>253324.90000000002</v>
      </c>
    </row>
    <row r="19" spans="1:21" x14ac:dyDescent="0.25">
      <c r="A19" s="9" t="s">
        <v>61</v>
      </c>
      <c r="B19" s="27" t="s">
        <v>60</v>
      </c>
      <c r="C19" s="20">
        <v>93948.2</v>
      </c>
      <c r="D19" s="20"/>
      <c r="E19" s="20">
        <f t="shared" ref="E19:E22" si="15">SUM(C19:D19)</f>
        <v>93948.2</v>
      </c>
      <c r="F19" s="20"/>
      <c r="G19" s="20">
        <f t="shared" ref="G19:G22" si="16">SUM(E19:F19)</f>
        <v>93948.2</v>
      </c>
      <c r="H19" s="20"/>
      <c r="I19" s="20">
        <f t="shared" ref="I19:I22" si="17">SUM(G19:H19)</f>
        <v>93948.2</v>
      </c>
      <c r="J19" s="20"/>
      <c r="K19" s="20">
        <f t="shared" ref="K19:K22" si="18">SUM(I19:J19)</f>
        <v>93948.2</v>
      </c>
      <c r="L19" s="20"/>
      <c r="M19" s="20">
        <f t="shared" ref="M19:M22" si="19">SUM(K19:L19)</f>
        <v>93948.2</v>
      </c>
      <c r="N19" s="20"/>
      <c r="O19" s="20">
        <f t="shared" ref="O19:O22" si="20">SUM(M19:N19)</f>
        <v>93948.2</v>
      </c>
      <c r="P19" s="20"/>
      <c r="Q19" s="20">
        <f t="shared" ref="Q19:Q22" si="21">SUM(O19:P19)</f>
        <v>93948.2</v>
      </c>
      <c r="R19" s="20"/>
      <c r="S19" s="20">
        <f t="shared" ref="S19" si="22">SUM(Q19:R19)</f>
        <v>93948.2</v>
      </c>
      <c r="T19" s="20"/>
      <c r="U19" s="23">
        <f t="shared" ref="U19" si="23">SUM(S19:T19)</f>
        <v>93948.2</v>
      </c>
    </row>
    <row r="20" spans="1:21" x14ac:dyDescent="0.25">
      <c r="A20" s="9" t="s">
        <v>58</v>
      </c>
      <c r="B20" s="27" t="s">
        <v>15</v>
      </c>
      <c r="C20" s="20">
        <f>SUM(C21:C22)</f>
        <v>156376.70000000001</v>
      </c>
      <c r="D20" s="20">
        <f t="shared" ref="D20:U20" si="24">SUM(D21:D22)</f>
        <v>0</v>
      </c>
      <c r="E20" s="20">
        <f t="shared" si="24"/>
        <v>156376.70000000001</v>
      </c>
      <c r="F20" s="20">
        <f t="shared" si="24"/>
        <v>0</v>
      </c>
      <c r="G20" s="20">
        <f t="shared" si="24"/>
        <v>156376.70000000001</v>
      </c>
      <c r="H20" s="20">
        <f t="shared" si="24"/>
        <v>0</v>
      </c>
      <c r="I20" s="20">
        <f t="shared" si="24"/>
        <v>156376.70000000001</v>
      </c>
      <c r="J20" s="20">
        <f t="shared" si="24"/>
        <v>0</v>
      </c>
      <c r="K20" s="20">
        <f t="shared" si="24"/>
        <v>156376.70000000001</v>
      </c>
      <c r="L20" s="20">
        <f t="shared" si="24"/>
        <v>0</v>
      </c>
      <c r="M20" s="20">
        <f t="shared" si="24"/>
        <v>156376.70000000001</v>
      </c>
      <c r="N20" s="20">
        <f t="shared" si="24"/>
        <v>0</v>
      </c>
      <c r="O20" s="20">
        <f t="shared" si="24"/>
        <v>156376.70000000001</v>
      </c>
      <c r="P20" s="20">
        <f t="shared" si="24"/>
        <v>0</v>
      </c>
      <c r="Q20" s="20">
        <f t="shared" si="24"/>
        <v>156376.70000000001</v>
      </c>
      <c r="R20" s="20">
        <f t="shared" si="24"/>
        <v>3000</v>
      </c>
      <c r="S20" s="20">
        <f t="shared" si="24"/>
        <v>159376.70000000001</v>
      </c>
      <c r="T20" s="20">
        <f t="shared" si="24"/>
        <v>0</v>
      </c>
      <c r="U20" s="20">
        <f t="shared" si="24"/>
        <v>159376.70000000001</v>
      </c>
    </row>
    <row r="21" spans="1:21" s="38" customFormat="1" ht="63" x14ac:dyDescent="0.25">
      <c r="A21" s="42" t="s">
        <v>142</v>
      </c>
      <c r="B21" s="40" t="s">
        <v>143</v>
      </c>
      <c r="C21" s="39">
        <v>137321.70000000001</v>
      </c>
      <c r="D21" s="20"/>
      <c r="E21" s="20">
        <f t="shared" si="15"/>
        <v>137321.70000000001</v>
      </c>
      <c r="F21" s="20"/>
      <c r="G21" s="20">
        <f t="shared" si="16"/>
        <v>137321.70000000001</v>
      </c>
      <c r="H21" s="20"/>
      <c r="I21" s="20">
        <f t="shared" si="17"/>
        <v>137321.70000000001</v>
      </c>
      <c r="J21" s="20"/>
      <c r="K21" s="20">
        <f t="shared" si="18"/>
        <v>137321.70000000001</v>
      </c>
      <c r="L21" s="20"/>
      <c r="M21" s="20">
        <f t="shared" si="19"/>
        <v>137321.70000000001</v>
      </c>
      <c r="N21" s="20"/>
      <c r="O21" s="20">
        <f t="shared" si="20"/>
        <v>137321.70000000001</v>
      </c>
      <c r="P21" s="20"/>
      <c r="Q21" s="20">
        <f t="shared" si="21"/>
        <v>137321.70000000001</v>
      </c>
      <c r="R21" s="20">
        <v>2000</v>
      </c>
      <c r="S21" s="20">
        <f>R21+Q21</f>
        <v>139321.70000000001</v>
      </c>
      <c r="T21" s="20"/>
      <c r="U21" s="23">
        <f>SUM(S21:T21)</f>
        <v>139321.70000000001</v>
      </c>
    </row>
    <row r="22" spans="1:21" s="38" customFormat="1" ht="63" x14ac:dyDescent="0.25">
      <c r="A22" s="43" t="s">
        <v>144</v>
      </c>
      <c r="B22" s="41" t="s">
        <v>145</v>
      </c>
      <c r="C22" s="39">
        <v>19055</v>
      </c>
      <c r="D22" s="20"/>
      <c r="E22" s="20">
        <f t="shared" si="15"/>
        <v>19055</v>
      </c>
      <c r="F22" s="20"/>
      <c r="G22" s="20">
        <f t="shared" si="16"/>
        <v>19055</v>
      </c>
      <c r="H22" s="20"/>
      <c r="I22" s="20">
        <f t="shared" si="17"/>
        <v>19055</v>
      </c>
      <c r="J22" s="20"/>
      <c r="K22" s="20">
        <f t="shared" si="18"/>
        <v>19055</v>
      </c>
      <c r="L22" s="20"/>
      <c r="M22" s="20">
        <f t="shared" si="19"/>
        <v>19055</v>
      </c>
      <c r="N22" s="20"/>
      <c r="O22" s="20">
        <f t="shared" si="20"/>
        <v>19055</v>
      </c>
      <c r="P22" s="20"/>
      <c r="Q22" s="20">
        <f t="shared" si="21"/>
        <v>19055</v>
      </c>
      <c r="R22" s="20">
        <v>1000</v>
      </c>
      <c r="S22" s="20">
        <f>R22+Q22</f>
        <v>20055</v>
      </c>
      <c r="T22" s="20"/>
      <c r="U22" s="23">
        <f>SUM(S22:T22)</f>
        <v>20055</v>
      </c>
    </row>
    <row r="23" spans="1:21" x14ac:dyDescent="0.25">
      <c r="A23" s="10" t="s">
        <v>16</v>
      </c>
      <c r="B23" s="28" t="s">
        <v>17</v>
      </c>
      <c r="C23" s="22">
        <f>SUM(C24:C25)</f>
        <v>46545.4</v>
      </c>
      <c r="D23" s="22">
        <f t="shared" ref="D23:T23" si="25">SUM(D24:D25)</f>
        <v>0</v>
      </c>
      <c r="E23" s="22">
        <f t="shared" si="25"/>
        <v>46545.4</v>
      </c>
      <c r="F23" s="22">
        <f t="shared" si="25"/>
        <v>0</v>
      </c>
      <c r="G23" s="22">
        <f t="shared" si="25"/>
        <v>46545.4</v>
      </c>
      <c r="H23" s="22">
        <f t="shared" si="25"/>
        <v>0</v>
      </c>
      <c r="I23" s="22">
        <f t="shared" si="25"/>
        <v>46545.4</v>
      </c>
      <c r="J23" s="22">
        <f t="shared" si="25"/>
        <v>0</v>
      </c>
      <c r="K23" s="22">
        <f t="shared" si="25"/>
        <v>46545.4</v>
      </c>
      <c r="L23" s="22">
        <f t="shared" si="25"/>
        <v>0</v>
      </c>
      <c r="M23" s="22">
        <f t="shared" si="25"/>
        <v>46545.4</v>
      </c>
      <c r="N23" s="22">
        <f t="shared" si="25"/>
        <v>0</v>
      </c>
      <c r="O23" s="22">
        <f t="shared" si="25"/>
        <v>46545.4</v>
      </c>
      <c r="P23" s="22">
        <f t="shared" si="25"/>
        <v>0</v>
      </c>
      <c r="Q23" s="22">
        <f t="shared" si="25"/>
        <v>46545.4</v>
      </c>
      <c r="R23" s="22">
        <f t="shared" si="25"/>
        <v>0</v>
      </c>
      <c r="S23" s="22">
        <f t="shared" si="25"/>
        <v>46545.4</v>
      </c>
      <c r="T23" s="22">
        <f t="shared" si="25"/>
        <v>0</v>
      </c>
      <c r="U23" s="22">
        <f t="shared" ref="U23" si="26">SUM(U24:U25)</f>
        <v>46545.4</v>
      </c>
    </row>
    <row r="24" spans="1:21" s="2" customFormat="1" ht="47.25" x14ac:dyDescent="0.25">
      <c r="A24" s="11" t="s">
        <v>62</v>
      </c>
      <c r="B24" s="29" t="s">
        <v>63</v>
      </c>
      <c r="C24" s="23">
        <v>44400</v>
      </c>
      <c r="D24" s="23"/>
      <c r="E24" s="23">
        <f t="shared" ref="E24:E25" si="27">SUM(C24:D24)</f>
        <v>44400</v>
      </c>
      <c r="F24" s="23"/>
      <c r="G24" s="23">
        <f t="shared" ref="G24:G25" si="28">SUM(E24:F24)</f>
        <v>44400</v>
      </c>
      <c r="H24" s="23"/>
      <c r="I24" s="23">
        <f t="shared" ref="I24:I25" si="29">SUM(G24:H24)</f>
        <v>44400</v>
      </c>
      <c r="J24" s="23"/>
      <c r="K24" s="23">
        <f t="shared" ref="K24:K25" si="30">SUM(I24:J24)</f>
        <v>44400</v>
      </c>
      <c r="L24" s="23"/>
      <c r="M24" s="23">
        <f t="shared" ref="M24:M25" si="31">SUM(K24:L24)</f>
        <v>44400</v>
      </c>
      <c r="N24" s="23"/>
      <c r="O24" s="23">
        <f t="shared" ref="O24:O25" si="32">SUM(M24:N24)</f>
        <v>44400</v>
      </c>
      <c r="P24" s="23"/>
      <c r="Q24" s="23">
        <f t="shared" ref="Q24:Q25" si="33">SUM(O24:P24)</f>
        <v>44400</v>
      </c>
      <c r="R24" s="23"/>
      <c r="S24" s="23">
        <f t="shared" ref="S24:S25" si="34">SUM(Q24:R24)</f>
        <v>44400</v>
      </c>
      <c r="T24" s="23"/>
      <c r="U24" s="23">
        <f t="shared" ref="U24:U25" si="35">SUM(S24:T24)</f>
        <v>44400</v>
      </c>
    </row>
    <row r="25" spans="1:21" s="2" customFormat="1" ht="63" x14ac:dyDescent="0.25">
      <c r="A25" s="11" t="s">
        <v>64</v>
      </c>
      <c r="B25" s="29" t="s">
        <v>65</v>
      </c>
      <c r="C25" s="23">
        <v>2145.4</v>
      </c>
      <c r="D25" s="23"/>
      <c r="E25" s="23">
        <f t="shared" si="27"/>
        <v>2145.4</v>
      </c>
      <c r="F25" s="23"/>
      <c r="G25" s="23">
        <f t="shared" si="28"/>
        <v>2145.4</v>
      </c>
      <c r="H25" s="23"/>
      <c r="I25" s="23">
        <f t="shared" si="29"/>
        <v>2145.4</v>
      </c>
      <c r="J25" s="23"/>
      <c r="K25" s="23">
        <f t="shared" si="30"/>
        <v>2145.4</v>
      </c>
      <c r="L25" s="23"/>
      <c r="M25" s="23">
        <f t="shared" si="31"/>
        <v>2145.4</v>
      </c>
      <c r="N25" s="23"/>
      <c r="O25" s="23">
        <f t="shared" si="32"/>
        <v>2145.4</v>
      </c>
      <c r="P25" s="23"/>
      <c r="Q25" s="23">
        <f t="shared" si="33"/>
        <v>2145.4</v>
      </c>
      <c r="R25" s="23"/>
      <c r="S25" s="23">
        <f t="shared" si="34"/>
        <v>2145.4</v>
      </c>
      <c r="T25" s="23"/>
      <c r="U25" s="23">
        <f t="shared" si="35"/>
        <v>2145.4</v>
      </c>
    </row>
    <row r="26" spans="1:21" ht="47.25" x14ac:dyDescent="0.25">
      <c r="A26" s="10" t="s">
        <v>18</v>
      </c>
      <c r="B26" s="28" t="s">
        <v>19</v>
      </c>
      <c r="C26" s="22">
        <f>C27</f>
        <v>0</v>
      </c>
      <c r="D26" s="22">
        <f t="shared" ref="D26:T26" si="36">D27</f>
        <v>0</v>
      </c>
      <c r="E26" s="22">
        <f t="shared" si="36"/>
        <v>0</v>
      </c>
      <c r="F26" s="22">
        <f t="shared" si="36"/>
        <v>0</v>
      </c>
      <c r="G26" s="22">
        <f t="shared" si="36"/>
        <v>0</v>
      </c>
      <c r="H26" s="22">
        <f t="shared" si="36"/>
        <v>0</v>
      </c>
      <c r="I26" s="22">
        <f t="shared" si="36"/>
        <v>0</v>
      </c>
      <c r="J26" s="22">
        <f t="shared" si="36"/>
        <v>0</v>
      </c>
      <c r="K26" s="22">
        <f t="shared" si="36"/>
        <v>0</v>
      </c>
      <c r="L26" s="22">
        <f t="shared" si="36"/>
        <v>0</v>
      </c>
      <c r="M26" s="22">
        <f t="shared" si="36"/>
        <v>0</v>
      </c>
      <c r="N26" s="22">
        <f t="shared" si="36"/>
        <v>0</v>
      </c>
      <c r="O26" s="22">
        <f t="shared" si="36"/>
        <v>0</v>
      </c>
      <c r="P26" s="22">
        <f t="shared" si="36"/>
        <v>0</v>
      </c>
      <c r="Q26" s="22">
        <f t="shared" si="36"/>
        <v>0</v>
      </c>
      <c r="R26" s="22">
        <f t="shared" si="36"/>
        <v>0</v>
      </c>
      <c r="S26" s="22">
        <f t="shared" si="36"/>
        <v>0</v>
      </c>
      <c r="T26" s="22">
        <f t="shared" si="36"/>
        <v>0</v>
      </c>
      <c r="U26" s="22">
        <f>U27</f>
        <v>0</v>
      </c>
    </row>
    <row r="27" spans="1:21" s="2" customFormat="1" ht="31.5" x14ac:dyDescent="0.25">
      <c r="A27" s="11" t="s">
        <v>66</v>
      </c>
      <c r="B27" s="29" t="s">
        <v>67</v>
      </c>
      <c r="C27" s="23">
        <v>0</v>
      </c>
      <c r="D27" s="23"/>
      <c r="E27" s="23">
        <f>SUM(C27:D27)</f>
        <v>0</v>
      </c>
      <c r="F27" s="23"/>
      <c r="G27" s="23">
        <f>SUM(E27:F27)</f>
        <v>0</v>
      </c>
      <c r="H27" s="23"/>
      <c r="I27" s="23">
        <f>SUM(G27:H27)</f>
        <v>0</v>
      </c>
      <c r="J27" s="23"/>
      <c r="K27" s="23">
        <f>SUM(I27:J27)</f>
        <v>0</v>
      </c>
      <c r="L27" s="23"/>
      <c r="M27" s="23">
        <f>SUM(K27:L27)</f>
        <v>0</v>
      </c>
      <c r="N27" s="23"/>
      <c r="O27" s="23">
        <f>SUM(M27:N27)</f>
        <v>0</v>
      </c>
      <c r="P27" s="23"/>
      <c r="Q27" s="23">
        <f>SUM(O27:P27)</f>
        <v>0</v>
      </c>
      <c r="R27" s="23"/>
      <c r="S27" s="23">
        <f>SUM(Q27:R27)</f>
        <v>0</v>
      </c>
      <c r="T27" s="23"/>
      <c r="U27" s="23">
        <f>SUM(S27:T27)</f>
        <v>0</v>
      </c>
    </row>
    <row r="28" spans="1:21" s="2" customFormat="1" ht="24" customHeight="1" x14ac:dyDescent="0.25">
      <c r="A28" s="11"/>
      <c r="B28" s="28" t="s">
        <v>131</v>
      </c>
      <c r="C28" s="22">
        <f>SUM(C29,C34,C36,C39,C43,C60)</f>
        <v>836471.87</v>
      </c>
      <c r="D28" s="22">
        <f t="shared" ref="D28:U28" si="37">SUM(D29,D34,D36,D39,D43,D60)</f>
        <v>0</v>
      </c>
      <c r="E28" s="22">
        <f t="shared" si="37"/>
        <v>836471.87</v>
      </c>
      <c r="F28" s="22">
        <f t="shared" si="37"/>
        <v>0</v>
      </c>
      <c r="G28" s="22">
        <f t="shared" si="37"/>
        <v>836471.87</v>
      </c>
      <c r="H28" s="22">
        <f t="shared" si="37"/>
        <v>0</v>
      </c>
      <c r="I28" s="22">
        <f t="shared" si="37"/>
        <v>836471.87</v>
      </c>
      <c r="J28" s="22">
        <f t="shared" si="37"/>
        <v>58761.799999999996</v>
      </c>
      <c r="K28" s="22">
        <f t="shared" si="37"/>
        <v>895233.67</v>
      </c>
      <c r="L28" s="22">
        <f t="shared" si="37"/>
        <v>24199.53</v>
      </c>
      <c r="M28" s="22">
        <f t="shared" si="37"/>
        <v>919433.2</v>
      </c>
      <c r="N28" s="22">
        <f t="shared" si="37"/>
        <v>27932.67</v>
      </c>
      <c r="O28" s="22">
        <f t="shared" si="37"/>
        <v>947365.87</v>
      </c>
      <c r="P28" s="22">
        <f t="shared" si="37"/>
        <v>0</v>
      </c>
      <c r="Q28" s="22">
        <f t="shared" si="37"/>
        <v>947365.87</v>
      </c>
      <c r="R28" s="22">
        <f t="shared" si="37"/>
        <v>100226.12</v>
      </c>
      <c r="S28" s="22">
        <f t="shared" si="37"/>
        <v>1047591.99</v>
      </c>
      <c r="T28" s="22">
        <f t="shared" si="37"/>
        <v>0</v>
      </c>
      <c r="U28" s="22">
        <f t="shared" si="37"/>
        <v>1047591.99</v>
      </c>
    </row>
    <row r="29" spans="1:21" ht="47.25" x14ac:dyDescent="0.25">
      <c r="A29" s="10" t="s">
        <v>20</v>
      </c>
      <c r="B29" s="28" t="s">
        <v>21</v>
      </c>
      <c r="C29" s="22">
        <f>SUM(C30:C33)</f>
        <v>726062.83</v>
      </c>
      <c r="D29" s="22">
        <f t="shared" ref="D29:T29" si="38">SUM(D30:D33)</f>
        <v>0</v>
      </c>
      <c r="E29" s="22">
        <f t="shared" si="38"/>
        <v>726062.83</v>
      </c>
      <c r="F29" s="22">
        <f t="shared" si="38"/>
        <v>0</v>
      </c>
      <c r="G29" s="22">
        <f t="shared" si="38"/>
        <v>726062.83</v>
      </c>
      <c r="H29" s="22">
        <f t="shared" si="38"/>
        <v>0</v>
      </c>
      <c r="I29" s="22">
        <f t="shared" si="38"/>
        <v>726062.83</v>
      </c>
      <c r="J29" s="22">
        <f t="shared" si="38"/>
        <v>8643.58</v>
      </c>
      <c r="K29" s="22">
        <f t="shared" si="38"/>
        <v>734706.40999999992</v>
      </c>
      <c r="L29" s="22">
        <f t="shared" si="38"/>
        <v>6000</v>
      </c>
      <c r="M29" s="22">
        <f t="shared" si="38"/>
        <v>740706.40999999992</v>
      </c>
      <c r="N29" s="22">
        <f t="shared" si="38"/>
        <v>10191.130000000001</v>
      </c>
      <c r="O29" s="22">
        <f t="shared" si="38"/>
        <v>750897.53999999992</v>
      </c>
      <c r="P29" s="22">
        <f t="shared" si="38"/>
        <v>0</v>
      </c>
      <c r="Q29" s="22">
        <f t="shared" si="38"/>
        <v>750897.53999999992</v>
      </c>
      <c r="R29" s="22">
        <f t="shared" si="38"/>
        <v>342.88</v>
      </c>
      <c r="S29" s="22">
        <f t="shared" si="38"/>
        <v>751240.41999999993</v>
      </c>
      <c r="T29" s="22">
        <f t="shared" si="38"/>
        <v>0</v>
      </c>
      <c r="U29" s="22">
        <f>SUM(U30:U33)</f>
        <v>751240.41999999993</v>
      </c>
    </row>
    <row r="30" spans="1:21" s="2" customFormat="1" ht="110.25" x14ac:dyDescent="0.25">
      <c r="A30" s="11" t="s">
        <v>68</v>
      </c>
      <c r="B30" s="29" t="s">
        <v>69</v>
      </c>
      <c r="C30" s="23">
        <v>9496.2000000000007</v>
      </c>
      <c r="D30" s="23"/>
      <c r="E30" s="23">
        <f t="shared" ref="E30:E32" si="39">SUM(C30:D30)</f>
        <v>9496.2000000000007</v>
      </c>
      <c r="F30" s="23"/>
      <c r="G30" s="23">
        <f t="shared" ref="G30:G33" si="40">SUM(E30:F30)</f>
        <v>9496.2000000000007</v>
      </c>
      <c r="H30" s="23"/>
      <c r="I30" s="23">
        <f t="shared" ref="I30:I33" si="41">SUM(G30:H30)</f>
        <v>9496.2000000000007</v>
      </c>
      <c r="J30" s="23">
        <v>-627.76</v>
      </c>
      <c r="K30" s="23">
        <f>SUM(I30:J30)</f>
        <v>8868.44</v>
      </c>
      <c r="L30" s="23"/>
      <c r="M30" s="23">
        <f>SUM(K30:L30)</f>
        <v>8868.44</v>
      </c>
      <c r="N30" s="23"/>
      <c r="O30" s="23">
        <f>SUM(M30:N30)</f>
        <v>8868.44</v>
      </c>
      <c r="P30" s="23"/>
      <c r="Q30" s="23">
        <f>SUM(O30:P30)</f>
        <v>8868.44</v>
      </c>
      <c r="R30" s="23"/>
      <c r="S30" s="23">
        <f t="shared" ref="S30:S33" si="42">SUM(Q30:R30)</f>
        <v>8868.44</v>
      </c>
      <c r="T30" s="23"/>
      <c r="U30" s="23">
        <f t="shared" ref="U30:U32" si="43">SUM(S30:T30)</f>
        <v>8868.44</v>
      </c>
    </row>
    <row r="31" spans="1:21" ht="141.75" x14ac:dyDescent="0.25">
      <c r="A31" s="11" t="s">
        <v>70</v>
      </c>
      <c r="B31" s="27" t="s">
        <v>71</v>
      </c>
      <c r="C31" s="20">
        <v>700235.04</v>
      </c>
      <c r="D31" s="20"/>
      <c r="E31" s="20">
        <f t="shared" si="39"/>
        <v>700235.04</v>
      </c>
      <c r="F31" s="20"/>
      <c r="G31" s="20">
        <f t="shared" si="40"/>
        <v>700235.04</v>
      </c>
      <c r="H31" s="20"/>
      <c r="I31" s="20">
        <f t="shared" si="41"/>
        <v>700235.04</v>
      </c>
      <c r="J31" s="20">
        <v>10281.73</v>
      </c>
      <c r="K31" s="20">
        <f t="shared" ref="K31:K33" si="44">SUM(I31:J31)</f>
        <v>710516.77</v>
      </c>
      <c r="L31" s="20">
        <v>6000</v>
      </c>
      <c r="M31" s="20">
        <f>SUM(K31:L31)</f>
        <v>716516.77</v>
      </c>
      <c r="N31" s="20">
        <v>8350</v>
      </c>
      <c r="O31" s="20">
        <f t="shared" ref="O31:O33" si="45">SUM(M31:N31)</f>
        <v>724866.77</v>
      </c>
      <c r="P31" s="20"/>
      <c r="Q31" s="20">
        <f t="shared" ref="Q31:Q33" si="46">SUM(O31:P31)</f>
        <v>724866.77</v>
      </c>
      <c r="R31" s="20">
        <v>342.88</v>
      </c>
      <c r="S31" s="20">
        <f t="shared" si="42"/>
        <v>725209.65</v>
      </c>
      <c r="T31" s="20"/>
      <c r="U31" s="23">
        <f t="shared" si="43"/>
        <v>725209.65</v>
      </c>
    </row>
    <row r="32" spans="1:21" ht="31.5" x14ac:dyDescent="0.25">
      <c r="A32" s="9" t="s">
        <v>72</v>
      </c>
      <c r="B32" s="27" t="s">
        <v>73</v>
      </c>
      <c r="C32" s="20">
        <v>5672.72</v>
      </c>
      <c r="D32" s="20"/>
      <c r="E32" s="20">
        <f t="shared" si="39"/>
        <v>5672.72</v>
      </c>
      <c r="F32" s="20"/>
      <c r="G32" s="20">
        <f t="shared" si="40"/>
        <v>5672.72</v>
      </c>
      <c r="H32" s="20"/>
      <c r="I32" s="20">
        <f t="shared" si="41"/>
        <v>5672.72</v>
      </c>
      <c r="J32" s="20">
        <v>-1010.39</v>
      </c>
      <c r="K32" s="20">
        <f t="shared" si="44"/>
        <v>4662.33</v>
      </c>
      <c r="L32" s="20"/>
      <c r="M32" s="20">
        <f t="shared" ref="M32:M33" si="47">SUM(K32:L32)</f>
        <v>4662.33</v>
      </c>
      <c r="N32" s="20"/>
      <c r="O32" s="20">
        <f t="shared" si="45"/>
        <v>4662.33</v>
      </c>
      <c r="P32" s="20"/>
      <c r="Q32" s="20">
        <f t="shared" si="46"/>
        <v>4662.33</v>
      </c>
      <c r="R32" s="20"/>
      <c r="S32" s="20">
        <f t="shared" si="42"/>
        <v>4662.33</v>
      </c>
      <c r="T32" s="20"/>
      <c r="U32" s="21">
        <f t="shared" si="43"/>
        <v>4662.33</v>
      </c>
    </row>
    <row r="33" spans="1:21" ht="141.75" x14ac:dyDescent="0.25">
      <c r="A33" s="9" t="s">
        <v>74</v>
      </c>
      <c r="B33" s="27" t="s">
        <v>75</v>
      </c>
      <c r="C33" s="20">
        <v>10658.87</v>
      </c>
      <c r="D33" s="20"/>
      <c r="E33" s="20">
        <f>SUM(C33:D33)</f>
        <v>10658.87</v>
      </c>
      <c r="F33" s="20"/>
      <c r="G33" s="20">
        <f t="shared" si="40"/>
        <v>10658.87</v>
      </c>
      <c r="H33" s="20"/>
      <c r="I33" s="20">
        <f t="shared" si="41"/>
        <v>10658.87</v>
      </c>
      <c r="J33" s="20"/>
      <c r="K33" s="20">
        <f t="shared" si="44"/>
        <v>10658.87</v>
      </c>
      <c r="L33" s="20"/>
      <c r="M33" s="20">
        <f t="shared" si="47"/>
        <v>10658.87</v>
      </c>
      <c r="N33" s="20">
        <v>1841.13</v>
      </c>
      <c r="O33" s="20">
        <f t="shared" si="45"/>
        <v>12500</v>
      </c>
      <c r="P33" s="20"/>
      <c r="Q33" s="20">
        <f t="shared" si="46"/>
        <v>12500</v>
      </c>
      <c r="R33" s="20"/>
      <c r="S33" s="20">
        <f t="shared" si="42"/>
        <v>12500</v>
      </c>
      <c r="T33" s="20"/>
      <c r="U33" s="23">
        <f>SUM(S33:T33)</f>
        <v>12500</v>
      </c>
    </row>
    <row r="34" spans="1:21" ht="31.5" x14ac:dyDescent="0.25">
      <c r="A34" s="10" t="s">
        <v>22</v>
      </c>
      <c r="B34" s="28" t="s">
        <v>23</v>
      </c>
      <c r="C34" s="22">
        <f>C35</f>
        <v>14026.4</v>
      </c>
      <c r="D34" s="22">
        <f t="shared" ref="D34:T34" si="48">D35</f>
        <v>0</v>
      </c>
      <c r="E34" s="22">
        <f t="shared" si="48"/>
        <v>14026.4</v>
      </c>
      <c r="F34" s="22">
        <f t="shared" si="48"/>
        <v>0</v>
      </c>
      <c r="G34" s="22">
        <f t="shared" si="48"/>
        <v>14026.4</v>
      </c>
      <c r="H34" s="22">
        <f t="shared" si="48"/>
        <v>0</v>
      </c>
      <c r="I34" s="22">
        <f t="shared" si="48"/>
        <v>14026.4</v>
      </c>
      <c r="J34" s="22">
        <f t="shared" si="48"/>
        <v>0</v>
      </c>
      <c r="K34" s="22">
        <f t="shared" si="48"/>
        <v>14026.4</v>
      </c>
      <c r="L34" s="22">
        <f t="shared" si="48"/>
        <v>0</v>
      </c>
      <c r="M34" s="22">
        <f t="shared" si="48"/>
        <v>14026.4</v>
      </c>
      <c r="N34" s="22">
        <f t="shared" si="48"/>
        <v>0</v>
      </c>
      <c r="O34" s="22">
        <f t="shared" si="48"/>
        <v>14026.4</v>
      </c>
      <c r="P34" s="22">
        <f t="shared" si="48"/>
        <v>0</v>
      </c>
      <c r="Q34" s="22">
        <f t="shared" si="48"/>
        <v>14026.4</v>
      </c>
      <c r="R34" s="22">
        <f t="shared" si="48"/>
        <v>0</v>
      </c>
      <c r="S34" s="22">
        <f t="shared" si="48"/>
        <v>14026.4</v>
      </c>
      <c r="T34" s="22">
        <f t="shared" si="48"/>
        <v>0</v>
      </c>
      <c r="U34" s="22">
        <f>U35</f>
        <v>14026.4</v>
      </c>
    </row>
    <row r="35" spans="1:21" ht="31.5" x14ac:dyDescent="0.25">
      <c r="A35" s="9" t="s">
        <v>59</v>
      </c>
      <c r="B35" s="27" t="s">
        <v>24</v>
      </c>
      <c r="C35" s="20">
        <v>14026.4</v>
      </c>
      <c r="D35" s="20"/>
      <c r="E35" s="20">
        <f>SUM(C35:D35)</f>
        <v>14026.4</v>
      </c>
      <c r="F35" s="20"/>
      <c r="G35" s="20">
        <f>SUM(E35:F35)</f>
        <v>14026.4</v>
      </c>
      <c r="H35" s="20"/>
      <c r="I35" s="20">
        <f>SUM(G35:H35)</f>
        <v>14026.4</v>
      </c>
      <c r="J35" s="20"/>
      <c r="K35" s="20">
        <f>SUM(I35:J35)</f>
        <v>14026.4</v>
      </c>
      <c r="L35" s="20"/>
      <c r="M35" s="20">
        <f>SUM(K35:L35)</f>
        <v>14026.4</v>
      </c>
      <c r="N35" s="20"/>
      <c r="O35" s="20">
        <f>SUM(M35:N35)</f>
        <v>14026.4</v>
      </c>
      <c r="P35" s="20"/>
      <c r="Q35" s="20">
        <f>SUM(O35:P35)</f>
        <v>14026.4</v>
      </c>
      <c r="R35" s="20"/>
      <c r="S35" s="20">
        <f>SUM(Q35:R35)</f>
        <v>14026.4</v>
      </c>
      <c r="T35" s="20"/>
      <c r="U35" s="23">
        <f>SUM(S35:T35)</f>
        <v>14026.4</v>
      </c>
    </row>
    <row r="36" spans="1:21" ht="47.25" x14ac:dyDescent="0.25">
      <c r="A36" s="10" t="s">
        <v>25</v>
      </c>
      <c r="B36" s="28" t="s">
        <v>26</v>
      </c>
      <c r="C36" s="22">
        <f>SUM(C37:C38)</f>
        <v>2262.52</v>
      </c>
      <c r="D36" s="22">
        <f t="shared" ref="D36:T36" si="49">SUM(D37:D38)</f>
        <v>0</v>
      </c>
      <c r="E36" s="22">
        <f t="shared" si="49"/>
        <v>2262.52</v>
      </c>
      <c r="F36" s="22">
        <f t="shared" si="49"/>
        <v>0</v>
      </c>
      <c r="G36" s="22">
        <f t="shared" si="49"/>
        <v>2262.52</v>
      </c>
      <c r="H36" s="22">
        <f t="shared" si="49"/>
        <v>0</v>
      </c>
      <c r="I36" s="22">
        <f t="shared" si="49"/>
        <v>2262.52</v>
      </c>
      <c r="J36" s="22">
        <f t="shared" si="49"/>
        <v>21772.030000000002</v>
      </c>
      <c r="K36" s="22">
        <f t="shared" si="49"/>
        <v>24034.55</v>
      </c>
      <c r="L36" s="22">
        <f t="shared" si="49"/>
        <v>8633.44</v>
      </c>
      <c r="M36" s="22">
        <f t="shared" si="49"/>
        <v>32667.989999999998</v>
      </c>
      <c r="N36" s="22">
        <f t="shared" si="49"/>
        <v>0</v>
      </c>
      <c r="O36" s="22">
        <f t="shared" si="49"/>
        <v>32667.989999999998</v>
      </c>
      <c r="P36" s="22">
        <f t="shared" si="49"/>
        <v>0</v>
      </c>
      <c r="Q36" s="22">
        <f t="shared" si="49"/>
        <v>32667.989999999998</v>
      </c>
      <c r="R36" s="22">
        <f t="shared" si="49"/>
        <v>1000</v>
      </c>
      <c r="S36" s="22">
        <f t="shared" si="49"/>
        <v>33667.99</v>
      </c>
      <c r="T36" s="22">
        <f t="shared" si="49"/>
        <v>0</v>
      </c>
      <c r="U36" s="22">
        <f>SUM(U37:U38)</f>
        <v>33667.99</v>
      </c>
    </row>
    <row r="37" spans="1:21" x14ac:dyDescent="0.25">
      <c r="A37" s="9" t="s">
        <v>76</v>
      </c>
      <c r="B37" s="27" t="s">
        <v>77</v>
      </c>
      <c r="C37" s="20">
        <v>2100.6</v>
      </c>
      <c r="D37" s="20"/>
      <c r="E37" s="20">
        <f t="shared" ref="E37:E38" si="50">SUM(C37:D37)</f>
        <v>2100.6</v>
      </c>
      <c r="F37" s="20"/>
      <c r="G37" s="20">
        <f t="shared" ref="G37:G38" si="51">SUM(E37:F37)</f>
        <v>2100.6</v>
      </c>
      <c r="H37" s="20"/>
      <c r="I37" s="20">
        <f t="shared" ref="I37:I38" si="52">SUM(G37:H37)</f>
        <v>2100.6</v>
      </c>
      <c r="J37" s="20">
        <v>34.83</v>
      </c>
      <c r="K37" s="20">
        <f t="shared" ref="K37:K38" si="53">SUM(I37:J37)</f>
        <v>2135.4299999999998</v>
      </c>
      <c r="L37" s="20">
        <v>1092.8900000000001</v>
      </c>
      <c r="M37" s="20">
        <f t="shared" ref="M37:M38" si="54">SUM(K37:L37)</f>
        <v>3228.3199999999997</v>
      </c>
      <c r="N37" s="20"/>
      <c r="O37" s="20">
        <f t="shared" ref="O37:O38" si="55">SUM(M37:N37)</f>
        <v>3228.3199999999997</v>
      </c>
      <c r="P37" s="20"/>
      <c r="Q37" s="20">
        <f t="shared" ref="Q37:Q38" si="56">SUM(O37:P37)</f>
        <v>3228.3199999999997</v>
      </c>
      <c r="R37" s="20">
        <v>116.88</v>
      </c>
      <c r="S37" s="20">
        <f t="shared" ref="S37:S38" si="57">SUM(Q37:R37)</f>
        <v>3345.2</v>
      </c>
      <c r="T37" s="20"/>
      <c r="U37" s="23">
        <f t="shared" ref="U37:U38" si="58">SUM(S37:T37)</f>
        <v>3345.2</v>
      </c>
    </row>
    <row r="38" spans="1:21" ht="31.5" x14ac:dyDescent="0.25">
      <c r="A38" s="9" t="s">
        <v>78</v>
      </c>
      <c r="B38" s="27" t="s">
        <v>79</v>
      </c>
      <c r="C38" s="20">
        <v>161.91999999999999</v>
      </c>
      <c r="D38" s="20"/>
      <c r="E38" s="20">
        <f t="shared" si="50"/>
        <v>161.91999999999999</v>
      </c>
      <c r="F38" s="20"/>
      <c r="G38" s="20">
        <f t="shared" si="51"/>
        <v>161.91999999999999</v>
      </c>
      <c r="H38" s="20"/>
      <c r="I38" s="20">
        <f t="shared" si="52"/>
        <v>161.91999999999999</v>
      </c>
      <c r="J38" s="26">
        <v>21737.200000000001</v>
      </c>
      <c r="K38" s="20">
        <f t="shared" si="53"/>
        <v>21899.119999999999</v>
      </c>
      <c r="L38" s="26">
        <v>7540.55</v>
      </c>
      <c r="M38" s="20">
        <f t="shared" si="54"/>
        <v>29439.67</v>
      </c>
      <c r="N38" s="20"/>
      <c r="O38" s="20">
        <f t="shared" si="55"/>
        <v>29439.67</v>
      </c>
      <c r="P38" s="20"/>
      <c r="Q38" s="20">
        <f t="shared" si="56"/>
        <v>29439.67</v>
      </c>
      <c r="R38" s="26">
        <v>883.12</v>
      </c>
      <c r="S38" s="20">
        <f t="shared" si="57"/>
        <v>30322.789999999997</v>
      </c>
      <c r="T38" s="20"/>
      <c r="U38" s="23">
        <f t="shared" si="58"/>
        <v>30322.789999999997</v>
      </c>
    </row>
    <row r="39" spans="1:21" ht="31.5" x14ac:dyDescent="0.25">
      <c r="A39" s="10" t="s">
        <v>27</v>
      </c>
      <c r="B39" s="28" t="s">
        <v>28</v>
      </c>
      <c r="C39" s="22">
        <f>SUM(C40:C42)</f>
        <v>44030.01</v>
      </c>
      <c r="D39" s="22">
        <f t="shared" ref="D39:T39" si="59">SUM(D40:D42)</f>
        <v>0</v>
      </c>
      <c r="E39" s="22">
        <f t="shared" si="59"/>
        <v>44030.01</v>
      </c>
      <c r="F39" s="22">
        <f t="shared" si="59"/>
        <v>0</v>
      </c>
      <c r="G39" s="22">
        <f t="shared" si="59"/>
        <v>44030.01</v>
      </c>
      <c r="H39" s="22">
        <f t="shared" si="59"/>
        <v>0</v>
      </c>
      <c r="I39" s="22">
        <f t="shared" si="59"/>
        <v>44030.01</v>
      </c>
      <c r="J39" s="22">
        <f t="shared" si="59"/>
        <v>15869.779999999999</v>
      </c>
      <c r="K39" s="22">
        <f t="shared" si="59"/>
        <v>59899.789999999994</v>
      </c>
      <c r="L39" s="22">
        <f t="shared" si="59"/>
        <v>9508.48</v>
      </c>
      <c r="M39" s="22">
        <f t="shared" si="59"/>
        <v>69408.26999999999</v>
      </c>
      <c r="N39" s="22">
        <f t="shared" si="59"/>
        <v>17741.539999999997</v>
      </c>
      <c r="O39" s="22">
        <f t="shared" si="59"/>
        <v>87149.81</v>
      </c>
      <c r="P39" s="22">
        <f t="shared" si="59"/>
        <v>0</v>
      </c>
      <c r="Q39" s="22">
        <f t="shared" si="59"/>
        <v>87149.81</v>
      </c>
      <c r="R39" s="22">
        <f t="shared" si="59"/>
        <v>94532.09</v>
      </c>
      <c r="S39" s="22">
        <f t="shared" si="59"/>
        <v>181681.90000000002</v>
      </c>
      <c r="T39" s="22">
        <f t="shared" si="59"/>
        <v>0</v>
      </c>
      <c r="U39" s="22">
        <f>SUM(U40:U42)</f>
        <v>181681.90000000002</v>
      </c>
    </row>
    <row r="40" spans="1:21" x14ac:dyDescent="0.25">
      <c r="A40" s="9" t="s">
        <v>81</v>
      </c>
      <c r="B40" s="27" t="s">
        <v>80</v>
      </c>
      <c r="C40" s="20">
        <v>3449.24</v>
      </c>
      <c r="D40" s="20"/>
      <c r="E40" s="20">
        <f t="shared" ref="E40:E42" si="60">SUM(C40:D40)</f>
        <v>3449.24</v>
      </c>
      <c r="F40" s="20"/>
      <c r="G40" s="20">
        <f t="shared" ref="G40:G42" si="61">SUM(E40:F40)</f>
        <v>3449.24</v>
      </c>
      <c r="H40" s="20"/>
      <c r="I40" s="20">
        <f t="shared" ref="I40:I42" si="62">SUM(G40:H40)</f>
        <v>3449.24</v>
      </c>
      <c r="J40" s="20"/>
      <c r="K40" s="20">
        <f t="shared" ref="K40:K41" si="63">SUM(I40:J40)</f>
        <v>3449.24</v>
      </c>
      <c r="L40" s="20"/>
      <c r="M40" s="20">
        <f t="shared" ref="M40:M42" si="64">SUM(K40:L40)</f>
        <v>3449.24</v>
      </c>
      <c r="N40" s="20">
        <v>831.92</v>
      </c>
      <c r="O40" s="20">
        <f t="shared" ref="O40:O41" si="65">SUM(M40:N40)</f>
        <v>4281.16</v>
      </c>
      <c r="P40" s="20"/>
      <c r="Q40" s="20">
        <f t="shared" ref="Q40:Q41" si="66">SUM(O40:P40)</f>
        <v>4281.16</v>
      </c>
      <c r="R40" s="20"/>
      <c r="S40" s="20">
        <f t="shared" ref="S40:S42" si="67">SUM(Q40:R40)</f>
        <v>4281.16</v>
      </c>
      <c r="T40" s="20"/>
      <c r="U40" s="23">
        <f t="shared" ref="U40:U42" si="68">SUM(S40:T40)</f>
        <v>4281.16</v>
      </c>
    </row>
    <row r="41" spans="1:21" ht="126" x14ac:dyDescent="0.25">
      <c r="A41" s="9" t="s">
        <v>83</v>
      </c>
      <c r="B41" s="27" t="s">
        <v>82</v>
      </c>
      <c r="C41" s="20">
        <v>30580.77</v>
      </c>
      <c r="D41" s="20"/>
      <c r="E41" s="20">
        <f t="shared" si="60"/>
        <v>30580.77</v>
      </c>
      <c r="F41" s="20"/>
      <c r="G41" s="20">
        <f t="shared" si="61"/>
        <v>30580.77</v>
      </c>
      <c r="H41" s="20"/>
      <c r="I41" s="20">
        <f t="shared" si="62"/>
        <v>30580.77</v>
      </c>
      <c r="J41" s="20">
        <v>5717.47</v>
      </c>
      <c r="K41" s="20">
        <f t="shared" si="63"/>
        <v>36298.239999999998</v>
      </c>
      <c r="L41" s="20">
        <v>1874.89</v>
      </c>
      <c r="M41" s="20">
        <f t="shared" si="64"/>
        <v>38173.129999999997</v>
      </c>
      <c r="N41" s="20"/>
      <c r="O41" s="20">
        <f t="shared" si="65"/>
        <v>38173.129999999997</v>
      </c>
      <c r="P41" s="20"/>
      <c r="Q41" s="20">
        <f t="shared" si="66"/>
        <v>38173.129999999997</v>
      </c>
      <c r="R41" s="20">
        <v>9473.76</v>
      </c>
      <c r="S41" s="20">
        <f t="shared" si="67"/>
        <v>47646.89</v>
      </c>
      <c r="T41" s="20"/>
      <c r="U41" s="23">
        <f t="shared" si="68"/>
        <v>47646.89</v>
      </c>
    </row>
    <row r="42" spans="1:21" ht="47.25" x14ac:dyDescent="0.25">
      <c r="A42" s="9" t="s">
        <v>84</v>
      </c>
      <c r="B42" s="27" t="s">
        <v>85</v>
      </c>
      <c r="C42" s="20">
        <v>10000</v>
      </c>
      <c r="D42" s="20"/>
      <c r="E42" s="20">
        <f t="shared" si="60"/>
        <v>10000</v>
      </c>
      <c r="F42" s="20"/>
      <c r="G42" s="20">
        <f t="shared" si="61"/>
        <v>10000</v>
      </c>
      <c r="H42" s="20"/>
      <c r="I42" s="20">
        <f t="shared" si="62"/>
        <v>10000</v>
      </c>
      <c r="J42" s="20">
        <v>10152.31</v>
      </c>
      <c r="K42" s="20">
        <f>SUM(I42:J42)</f>
        <v>20152.309999999998</v>
      </c>
      <c r="L42" s="20">
        <v>7633.59</v>
      </c>
      <c r="M42" s="20">
        <f t="shared" si="64"/>
        <v>27785.899999999998</v>
      </c>
      <c r="N42" s="20">
        <v>16909.62</v>
      </c>
      <c r="O42" s="20">
        <f>SUM(M42:N42)</f>
        <v>44695.519999999997</v>
      </c>
      <c r="P42" s="20"/>
      <c r="Q42" s="20">
        <f>SUM(O42:P42)</f>
        <v>44695.519999999997</v>
      </c>
      <c r="R42" s="20">
        <v>85058.33</v>
      </c>
      <c r="S42" s="20">
        <f t="shared" si="67"/>
        <v>129753.85</v>
      </c>
      <c r="T42" s="20"/>
      <c r="U42" s="23">
        <f t="shared" si="68"/>
        <v>129753.85</v>
      </c>
    </row>
    <row r="43" spans="1:21" x14ac:dyDescent="0.25">
      <c r="A43" s="12" t="s">
        <v>29</v>
      </c>
      <c r="B43" s="30" t="s">
        <v>30</v>
      </c>
      <c r="C43" s="24">
        <f>SUM(C44:C59)</f>
        <v>50090.11</v>
      </c>
      <c r="D43" s="24">
        <f t="shared" ref="D43:T43" si="69">SUM(D44:D59)</f>
        <v>0</v>
      </c>
      <c r="E43" s="24">
        <f t="shared" si="69"/>
        <v>50090.11</v>
      </c>
      <c r="F43" s="24">
        <f t="shared" si="69"/>
        <v>0</v>
      </c>
      <c r="G43" s="24">
        <f t="shared" si="69"/>
        <v>50090.11</v>
      </c>
      <c r="H43" s="24">
        <f t="shared" si="69"/>
        <v>0</v>
      </c>
      <c r="I43" s="24">
        <f t="shared" si="69"/>
        <v>50090.11</v>
      </c>
      <c r="J43" s="24">
        <f t="shared" si="69"/>
        <v>12317.73</v>
      </c>
      <c r="K43" s="24">
        <f t="shared" si="69"/>
        <v>62407.839999999997</v>
      </c>
      <c r="L43" s="24">
        <f t="shared" si="69"/>
        <v>0</v>
      </c>
      <c r="M43" s="24">
        <f t="shared" si="69"/>
        <v>62407.839999999997</v>
      </c>
      <c r="N43" s="24">
        <f t="shared" si="69"/>
        <v>0</v>
      </c>
      <c r="O43" s="24">
        <f t="shared" si="69"/>
        <v>62407.839999999997</v>
      </c>
      <c r="P43" s="24">
        <f t="shared" si="69"/>
        <v>0</v>
      </c>
      <c r="Q43" s="24">
        <f t="shared" si="69"/>
        <v>62407.839999999997</v>
      </c>
      <c r="R43" s="24">
        <f t="shared" si="69"/>
        <v>4326.9699999999993</v>
      </c>
      <c r="S43" s="24">
        <f t="shared" si="69"/>
        <v>66734.81</v>
      </c>
      <c r="T43" s="24">
        <f t="shared" si="69"/>
        <v>0</v>
      </c>
      <c r="U43" s="22">
        <f>SUM(U44:U59)</f>
        <v>66734.81</v>
      </c>
    </row>
    <row r="44" spans="1:21" s="2" customFormat="1" ht="47.25" x14ac:dyDescent="0.25">
      <c r="A44" s="13" t="s">
        <v>86</v>
      </c>
      <c r="B44" s="31" t="s">
        <v>87</v>
      </c>
      <c r="C44" s="23">
        <v>3200</v>
      </c>
      <c r="D44" s="23"/>
      <c r="E44" s="23">
        <f t="shared" ref="E44:E59" si="70">SUM(C44:D44)</f>
        <v>3200</v>
      </c>
      <c r="F44" s="23"/>
      <c r="G44" s="23">
        <f t="shared" ref="G44:G58" si="71">SUM(E44:F44)</f>
        <v>3200</v>
      </c>
      <c r="H44" s="23"/>
      <c r="I44" s="23">
        <f t="shared" ref="I44:I59" si="72">SUM(G44:H44)</f>
        <v>3200</v>
      </c>
      <c r="J44" s="23"/>
      <c r="K44" s="23">
        <f t="shared" ref="K44:K62" si="73">SUM(I44:J44)</f>
        <v>3200</v>
      </c>
      <c r="L44" s="23"/>
      <c r="M44" s="23">
        <f t="shared" ref="M44:M59" si="74">SUM(K44:L44)</f>
        <v>3200</v>
      </c>
      <c r="N44" s="23"/>
      <c r="O44" s="23">
        <f t="shared" ref="O44:O58" si="75">SUM(M44:N44)</f>
        <v>3200</v>
      </c>
      <c r="P44" s="23"/>
      <c r="Q44" s="23">
        <f t="shared" ref="Q44:Q57" si="76">SUM(O44:P44)</f>
        <v>3200</v>
      </c>
      <c r="R44" s="23">
        <v>1089</v>
      </c>
      <c r="S44" s="23">
        <f t="shared" ref="S44:S58" si="77">SUM(Q44:R44)</f>
        <v>4289</v>
      </c>
      <c r="T44" s="23"/>
      <c r="U44" s="23">
        <f t="shared" ref="U44:U59" si="78">SUM(S44:T44)</f>
        <v>4289</v>
      </c>
    </row>
    <row r="45" spans="1:21" s="2" customFormat="1" ht="93.75" customHeight="1" x14ac:dyDescent="0.25">
      <c r="A45" s="13" t="s">
        <v>89</v>
      </c>
      <c r="B45" s="31" t="s">
        <v>88</v>
      </c>
      <c r="C45" s="23">
        <v>800</v>
      </c>
      <c r="D45" s="23"/>
      <c r="E45" s="23">
        <f t="shared" si="70"/>
        <v>800</v>
      </c>
      <c r="F45" s="23"/>
      <c r="G45" s="23">
        <f t="shared" si="71"/>
        <v>800</v>
      </c>
      <c r="H45" s="23"/>
      <c r="I45" s="23">
        <f t="shared" si="72"/>
        <v>800</v>
      </c>
      <c r="J45" s="23"/>
      <c r="K45" s="23">
        <f t="shared" si="73"/>
        <v>800</v>
      </c>
      <c r="L45" s="23"/>
      <c r="M45" s="23">
        <f t="shared" si="74"/>
        <v>800</v>
      </c>
      <c r="N45" s="23"/>
      <c r="O45" s="23">
        <f t="shared" si="75"/>
        <v>800</v>
      </c>
      <c r="P45" s="23"/>
      <c r="Q45" s="23">
        <f t="shared" si="76"/>
        <v>800</v>
      </c>
      <c r="R45" s="23">
        <v>-448</v>
      </c>
      <c r="S45" s="23">
        <f t="shared" si="77"/>
        <v>352</v>
      </c>
      <c r="T45" s="23"/>
      <c r="U45" s="23">
        <f t="shared" si="78"/>
        <v>352</v>
      </c>
    </row>
    <row r="46" spans="1:21" s="2" customFormat="1" ht="94.5" x14ac:dyDescent="0.25">
      <c r="A46" s="13" t="s">
        <v>90</v>
      </c>
      <c r="B46" s="31" t="s">
        <v>103</v>
      </c>
      <c r="C46" s="23">
        <v>1250</v>
      </c>
      <c r="D46" s="23"/>
      <c r="E46" s="23">
        <f t="shared" si="70"/>
        <v>1250</v>
      </c>
      <c r="F46" s="23"/>
      <c r="G46" s="23">
        <f t="shared" si="71"/>
        <v>1250</v>
      </c>
      <c r="H46" s="23"/>
      <c r="I46" s="23">
        <f t="shared" si="72"/>
        <v>1250</v>
      </c>
      <c r="J46" s="23"/>
      <c r="K46" s="23">
        <f t="shared" si="73"/>
        <v>1250</v>
      </c>
      <c r="L46" s="23"/>
      <c r="M46" s="23">
        <f t="shared" si="74"/>
        <v>1250</v>
      </c>
      <c r="N46" s="23"/>
      <c r="O46" s="23">
        <f t="shared" si="75"/>
        <v>1250</v>
      </c>
      <c r="P46" s="23"/>
      <c r="Q46" s="23">
        <f t="shared" si="76"/>
        <v>1250</v>
      </c>
      <c r="R46" s="23">
        <v>380</v>
      </c>
      <c r="S46" s="23">
        <f t="shared" si="77"/>
        <v>1630</v>
      </c>
      <c r="T46" s="23"/>
      <c r="U46" s="23">
        <f t="shared" si="78"/>
        <v>1630</v>
      </c>
    </row>
    <row r="47" spans="1:21" s="2" customFormat="1" ht="58.5" customHeight="1" x14ac:dyDescent="0.25">
      <c r="A47" s="35" t="s">
        <v>129</v>
      </c>
      <c r="B47" s="36" t="s">
        <v>130</v>
      </c>
      <c r="C47" s="23">
        <v>30</v>
      </c>
      <c r="D47" s="23"/>
      <c r="E47" s="23">
        <f t="shared" si="70"/>
        <v>30</v>
      </c>
      <c r="F47" s="23"/>
      <c r="G47" s="23">
        <f t="shared" si="71"/>
        <v>30</v>
      </c>
      <c r="H47" s="23"/>
      <c r="I47" s="23">
        <f t="shared" si="72"/>
        <v>30</v>
      </c>
      <c r="J47" s="23"/>
      <c r="K47" s="23">
        <f t="shared" si="73"/>
        <v>30</v>
      </c>
      <c r="L47" s="23"/>
      <c r="M47" s="23">
        <f t="shared" si="74"/>
        <v>30</v>
      </c>
      <c r="N47" s="23"/>
      <c r="O47" s="23">
        <f t="shared" si="75"/>
        <v>30</v>
      </c>
      <c r="P47" s="23"/>
      <c r="Q47" s="23">
        <f t="shared" si="76"/>
        <v>30</v>
      </c>
      <c r="R47" s="23"/>
      <c r="S47" s="23">
        <f t="shared" si="77"/>
        <v>30</v>
      </c>
      <c r="T47" s="23"/>
      <c r="U47" s="23">
        <f t="shared" si="78"/>
        <v>30</v>
      </c>
    </row>
    <row r="48" spans="1:21" s="2" customFormat="1" ht="63" x14ac:dyDescent="0.25">
      <c r="A48" s="13" t="s">
        <v>91</v>
      </c>
      <c r="B48" s="31" t="s">
        <v>104</v>
      </c>
      <c r="C48" s="23">
        <v>0</v>
      </c>
      <c r="D48" s="23"/>
      <c r="E48" s="23">
        <f t="shared" si="70"/>
        <v>0</v>
      </c>
      <c r="F48" s="23"/>
      <c r="G48" s="23">
        <f t="shared" si="71"/>
        <v>0</v>
      </c>
      <c r="H48" s="23"/>
      <c r="I48" s="23">
        <f t="shared" si="72"/>
        <v>0</v>
      </c>
      <c r="J48" s="23"/>
      <c r="K48" s="23">
        <f t="shared" si="73"/>
        <v>0</v>
      </c>
      <c r="L48" s="23"/>
      <c r="M48" s="23">
        <f t="shared" si="74"/>
        <v>0</v>
      </c>
      <c r="N48" s="23"/>
      <c r="O48" s="23">
        <f t="shared" si="75"/>
        <v>0</v>
      </c>
      <c r="P48" s="23"/>
      <c r="Q48" s="23">
        <f t="shared" si="76"/>
        <v>0</v>
      </c>
      <c r="R48" s="23"/>
      <c r="S48" s="23">
        <f t="shared" si="77"/>
        <v>0</v>
      </c>
      <c r="T48" s="23"/>
      <c r="U48" s="23">
        <f t="shared" si="78"/>
        <v>0</v>
      </c>
    </row>
    <row r="49" spans="1:21" s="2" customFormat="1" ht="31.5" x14ac:dyDescent="0.25">
      <c r="A49" s="13" t="s">
        <v>92</v>
      </c>
      <c r="B49" s="31" t="s">
        <v>105</v>
      </c>
      <c r="C49" s="23">
        <v>0</v>
      </c>
      <c r="D49" s="23"/>
      <c r="E49" s="23">
        <f t="shared" si="70"/>
        <v>0</v>
      </c>
      <c r="F49" s="23"/>
      <c r="G49" s="23">
        <f t="shared" si="71"/>
        <v>0</v>
      </c>
      <c r="H49" s="23"/>
      <c r="I49" s="23">
        <f t="shared" si="72"/>
        <v>0</v>
      </c>
      <c r="J49" s="23"/>
      <c r="K49" s="23">
        <f t="shared" si="73"/>
        <v>0</v>
      </c>
      <c r="L49" s="23"/>
      <c r="M49" s="23">
        <f t="shared" si="74"/>
        <v>0</v>
      </c>
      <c r="N49" s="23"/>
      <c r="O49" s="23">
        <f t="shared" si="75"/>
        <v>0</v>
      </c>
      <c r="P49" s="23"/>
      <c r="Q49" s="23">
        <f t="shared" si="76"/>
        <v>0</v>
      </c>
      <c r="R49" s="23"/>
      <c r="S49" s="23">
        <f t="shared" si="77"/>
        <v>0</v>
      </c>
      <c r="T49" s="23"/>
      <c r="U49" s="23">
        <f t="shared" si="78"/>
        <v>0</v>
      </c>
    </row>
    <row r="50" spans="1:21" s="2" customFormat="1" ht="173.25" x14ac:dyDescent="0.25">
      <c r="A50" s="13" t="s">
        <v>93</v>
      </c>
      <c r="B50" s="31" t="s">
        <v>106</v>
      </c>
      <c r="C50" s="23">
        <v>7490.5</v>
      </c>
      <c r="D50" s="23"/>
      <c r="E50" s="23">
        <f t="shared" si="70"/>
        <v>7490.5</v>
      </c>
      <c r="F50" s="23"/>
      <c r="G50" s="23">
        <f t="shared" si="71"/>
        <v>7490.5</v>
      </c>
      <c r="H50" s="23"/>
      <c r="I50" s="23">
        <f t="shared" si="72"/>
        <v>7490.5</v>
      </c>
      <c r="J50" s="23"/>
      <c r="K50" s="23">
        <f t="shared" si="73"/>
        <v>7490.5</v>
      </c>
      <c r="L50" s="23"/>
      <c r="M50" s="23">
        <f t="shared" si="74"/>
        <v>7490.5</v>
      </c>
      <c r="N50" s="23"/>
      <c r="O50" s="23">
        <f t="shared" si="75"/>
        <v>7490.5</v>
      </c>
      <c r="P50" s="23"/>
      <c r="Q50" s="23">
        <f t="shared" si="76"/>
        <v>7490.5</v>
      </c>
      <c r="R50" s="23">
        <v>-2593.87</v>
      </c>
      <c r="S50" s="23">
        <f t="shared" si="77"/>
        <v>4896.63</v>
      </c>
      <c r="T50" s="23"/>
      <c r="U50" s="23">
        <f t="shared" si="78"/>
        <v>4896.63</v>
      </c>
    </row>
    <row r="51" spans="1:21" s="2" customFormat="1" ht="94.5" x14ac:dyDescent="0.25">
      <c r="A51" s="13" t="s">
        <v>94</v>
      </c>
      <c r="B51" s="31" t="s">
        <v>107</v>
      </c>
      <c r="C51" s="23">
        <v>100</v>
      </c>
      <c r="D51" s="23"/>
      <c r="E51" s="23">
        <f t="shared" si="70"/>
        <v>100</v>
      </c>
      <c r="F51" s="23"/>
      <c r="G51" s="23">
        <f t="shared" si="71"/>
        <v>100</v>
      </c>
      <c r="H51" s="23"/>
      <c r="I51" s="23">
        <f t="shared" si="72"/>
        <v>100</v>
      </c>
      <c r="J51" s="23"/>
      <c r="K51" s="23">
        <f t="shared" si="73"/>
        <v>100</v>
      </c>
      <c r="L51" s="23"/>
      <c r="M51" s="23">
        <f t="shared" si="74"/>
        <v>100</v>
      </c>
      <c r="N51" s="23"/>
      <c r="O51" s="23">
        <f t="shared" si="75"/>
        <v>100</v>
      </c>
      <c r="P51" s="23"/>
      <c r="Q51" s="23">
        <f t="shared" si="76"/>
        <v>100</v>
      </c>
      <c r="R51" s="23">
        <v>2125</v>
      </c>
      <c r="S51" s="23">
        <f t="shared" si="77"/>
        <v>2225</v>
      </c>
      <c r="T51" s="23"/>
      <c r="U51" s="23">
        <f t="shared" si="78"/>
        <v>2225</v>
      </c>
    </row>
    <row r="52" spans="1:21" s="2" customFormat="1" ht="47.25" x14ac:dyDescent="0.25">
      <c r="A52" s="13" t="s">
        <v>95</v>
      </c>
      <c r="B52" s="31" t="s">
        <v>108</v>
      </c>
      <c r="C52" s="23">
        <v>2590.1999999999998</v>
      </c>
      <c r="D52" s="23"/>
      <c r="E52" s="23">
        <f t="shared" si="70"/>
        <v>2590.1999999999998</v>
      </c>
      <c r="F52" s="23"/>
      <c r="G52" s="23">
        <f t="shared" si="71"/>
        <v>2590.1999999999998</v>
      </c>
      <c r="H52" s="23"/>
      <c r="I52" s="23">
        <f t="shared" si="72"/>
        <v>2590.1999999999998</v>
      </c>
      <c r="J52" s="23"/>
      <c r="K52" s="23">
        <f t="shared" si="73"/>
        <v>2590.1999999999998</v>
      </c>
      <c r="L52" s="23"/>
      <c r="M52" s="23">
        <f t="shared" si="74"/>
        <v>2590.1999999999998</v>
      </c>
      <c r="N52" s="23"/>
      <c r="O52" s="23">
        <f t="shared" si="75"/>
        <v>2590.1999999999998</v>
      </c>
      <c r="P52" s="23"/>
      <c r="Q52" s="23">
        <f t="shared" si="76"/>
        <v>2590.1999999999998</v>
      </c>
      <c r="R52" s="23">
        <v>3660</v>
      </c>
      <c r="S52" s="23">
        <f t="shared" si="77"/>
        <v>6250.2</v>
      </c>
      <c r="T52" s="23"/>
      <c r="U52" s="23">
        <f t="shared" si="78"/>
        <v>6250.2</v>
      </c>
    </row>
    <row r="53" spans="1:21" s="2" customFormat="1" ht="94.5" x14ac:dyDescent="0.25">
      <c r="A53" s="13" t="s">
        <v>96</v>
      </c>
      <c r="B53" s="31" t="s">
        <v>109</v>
      </c>
      <c r="C53" s="23">
        <v>0</v>
      </c>
      <c r="D53" s="23"/>
      <c r="E53" s="23">
        <f t="shared" si="70"/>
        <v>0</v>
      </c>
      <c r="F53" s="23"/>
      <c r="G53" s="23">
        <f t="shared" si="71"/>
        <v>0</v>
      </c>
      <c r="H53" s="23"/>
      <c r="I53" s="23">
        <f t="shared" si="72"/>
        <v>0</v>
      </c>
      <c r="J53" s="23"/>
      <c r="K53" s="23">
        <f t="shared" si="73"/>
        <v>0</v>
      </c>
      <c r="L53" s="23"/>
      <c r="M53" s="23">
        <f t="shared" si="74"/>
        <v>0</v>
      </c>
      <c r="N53" s="23"/>
      <c r="O53" s="23">
        <f t="shared" si="75"/>
        <v>0</v>
      </c>
      <c r="P53" s="23"/>
      <c r="Q53" s="23">
        <f t="shared" si="76"/>
        <v>0</v>
      </c>
      <c r="R53" s="23">
        <v>258</v>
      </c>
      <c r="S53" s="23">
        <f t="shared" si="77"/>
        <v>258</v>
      </c>
      <c r="T53" s="23"/>
      <c r="U53" s="23">
        <f t="shared" si="78"/>
        <v>258</v>
      </c>
    </row>
    <row r="54" spans="1:21" s="2" customFormat="1" ht="31.5" x14ac:dyDescent="0.25">
      <c r="A54" s="13" t="s">
        <v>97</v>
      </c>
      <c r="B54" s="31" t="s">
        <v>110</v>
      </c>
      <c r="C54" s="23">
        <v>138</v>
      </c>
      <c r="D54" s="23"/>
      <c r="E54" s="23">
        <f t="shared" si="70"/>
        <v>138</v>
      </c>
      <c r="F54" s="23"/>
      <c r="G54" s="23">
        <f t="shared" si="71"/>
        <v>138</v>
      </c>
      <c r="H54" s="23"/>
      <c r="I54" s="23">
        <f t="shared" si="72"/>
        <v>138</v>
      </c>
      <c r="J54" s="23"/>
      <c r="K54" s="23">
        <f t="shared" si="73"/>
        <v>138</v>
      </c>
      <c r="L54" s="23"/>
      <c r="M54" s="23">
        <f t="shared" si="74"/>
        <v>138</v>
      </c>
      <c r="N54" s="23"/>
      <c r="O54" s="23">
        <f t="shared" si="75"/>
        <v>138</v>
      </c>
      <c r="P54" s="23"/>
      <c r="Q54" s="23">
        <f t="shared" si="76"/>
        <v>138</v>
      </c>
      <c r="R54" s="23">
        <v>46</v>
      </c>
      <c r="S54" s="23">
        <f t="shared" si="77"/>
        <v>184</v>
      </c>
      <c r="T54" s="23"/>
      <c r="U54" s="23">
        <f t="shared" si="78"/>
        <v>184</v>
      </c>
    </row>
    <row r="55" spans="1:21" s="2" customFormat="1" ht="94.5" x14ac:dyDescent="0.25">
      <c r="A55" s="13" t="s">
        <v>98</v>
      </c>
      <c r="B55" s="31" t="s">
        <v>111</v>
      </c>
      <c r="C55" s="23">
        <v>2300</v>
      </c>
      <c r="D55" s="23"/>
      <c r="E55" s="23">
        <f t="shared" si="70"/>
        <v>2300</v>
      </c>
      <c r="F55" s="23"/>
      <c r="G55" s="23">
        <f t="shared" si="71"/>
        <v>2300</v>
      </c>
      <c r="H55" s="23"/>
      <c r="I55" s="23">
        <f t="shared" si="72"/>
        <v>2300</v>
      </c>
      <c r="J55" s="23"/>
      <c r="K55" s="23">
        <f t="shared" si="73"/>
        <v>2300</v>
      </c>
      <c r="L55" s="23"/>
      <c r="M55" s="23">
        <f t="shared" si="74"/>
        <v>2300</v>
      </c>
      <c r="N55" s="23"/>
      <c r="O55" s="23">
        <f t="shared" si="75"/>
        <v>2300</v>
      </c>
      <c r="P55" s="23"/>
      <c r="Q55" s="23">
        <f t="shared" si="76"/>
        <v>2300</v>
      </c>
      <c r="R55" s="23">
        <v>1664.87</v>
      </c>
      <c r="S55" s="23">
        <f t="shared" si="77"/>
        <v>3964.87</v>
      </c>
      <c r="T55" s="23"/>
      <c r="U55" s="23">
        <f t="shared" si="78"/>
        <v>3964.87</v>
      </c>
    </row>
    <row r="56" spans="1:21" s="2" customFormat="1" ht="110.25" x14ac:dyDescent="0.25">
      <c r="A56" s="13" t="s">
        <v>99</v>
      </c>
      <c r="B56" s="31" t="s">
        <v>112</v>
      </c>
      <c r="C56" s="23">
        <v>1931</v>
      </c>
      <c r="D56" s="23"/>
      <c r="E56" s="23">
        <f t="shared" si="70"/>
        <v>1931</v>
      </c>
      <c r="F56" s="23"/>
      <c r="G56" s="23">
        <f t="shared" si="71"/>
        <v>1931</v>
      </c>
      <c r="H56" s="23"/>
      <c r="I56" s="23">
        <f t="shared" si="72"/>
        <v>1931</v>
      </c>
      <c r="J56" s="23"/>
      <c r="K56" s="23">
        <f t="shared" si="73"/>
        <v>1931</v>
      </c>
      <c r="L56" s="23"/>
      <c r="M56" s="23">
        <f t="shared" si="74"/>
        <v>1931</v>
      </c>
      <c r="N56" s="23"/>
      <c r="O56" s="23">
        <f t="shared" si="75"/>
        <v>1931</v>
      </c>
      <c r="P56" s="23"/>
      <c r="Q56" s="23">
        <f t="shared" si="76"/>
        <v>1931</v>
      </c>
      <c r="R56" s="23">
        <v>2458.56</v>
      </c>
      <c r="S56" s="23">
        <f t="shared" si="77"/>
        <v>4389.5599999999995</v>
      </c>
      <c r="T56" s="23"/>
      <c r="U56" s="23">
        <f t="shared" si="78"/>
        <v>4389.5599999999995</v>
      </c>
    </row>
    <row r="57" spans="1:21" s="2" customFormat="1" ht="47.25" x14ac:dyDescent="0.25">
      <c r="A57" s="13" t="s">
        <v>100</v>
      </c>
      <c r="B57" s="31" t="s">
        <v>113</v>
      </c>
      <c r="C57" s="23">
        <v>6500</v>
      </c>
      <c r="D57" s="23"/>
      <c r="E57" s="23">
        <f t="shared" si="70"/>
        <v>6500</v>
      </c>
      <c r="F57" s="23"/>
      <c r="G57" s="23">
        <f t="shared" si="71"/>
        <v>6500</v>
      </c>
      <c r="H57" s="23"/>
      <c r="I57" s="23">
        <f t="shared" si="72"/>
        <v>6500</v>
      </c>
      <c r="J57" s="23"/>
      <c r="K57" s="23">
        <f t="shared" si="73"/>
        <v>6500</v>
      </c>
      <c r="L57" s="23"/>
      <c r="M57" s="23">
        <f t="shared" si="74"/>
        <v>6500</v>
      </c>
      <c r="N57" s="23"/>
      <c r="O57" s="23">
        <f t="shared" si="75"/>
        <v>6500</v>
      </c>
      <c r="P57" s="23"/>
      <c r="Q57" s="23">
        <f t="shared" si="76"/>
        <v>6500</v>
      </c>
      <c r="R57" s="23">
        <v>-200</v>
      </c>
      <c r="S57" s="23">
        <f t="shared" si="77"/>
        <v>6300</v>
      </c>
      <c r="T57" s="23"/>
      <c r="U57" s="23">
        <f t="shared" si="78"/>
        <v>6300</v>
      </c>
    </row>
    <row r="58" spans="1:21" s="2" customFormat="1" ht="126" x14ac:dyDescent="0.25">
      <c r="A58" s="13" t="s">
        <v>101</v>
      </c>
      <c r="B58" s="31" t="s">
        <v>114</v>
      </c>
      <c r="C58" s="23">
        <v>0</v>
      </c>
      <c r="D58" s="23"/>
      <c r="E58" s="23">
        <f t="shared" si="70"/>
        <v>0</v>
      </c>
      <c r="F58" s="23"/>
      <c r="G58" s="23">
        <f t="shared" si="71"/>
        <v>0</v>
      </c>
      <c r="H58" s="23"/>
      <c r="I58" s="23">
        <f t="shared" si="72"/>
        <v>0</v>
      </c>
      <c r="J58" s="23"/>
      <c r="K58" s="23">
        <f t="shared" si="73"/>
        <v>0</v>
      </c>
      <c r="L58" s="23"/>
      <c r="M58" s="23">
        <f t="shared" si="74"/>
        <v>0</v>
      </c>
      <c r="N58" s="23"/>
      <c r="O58" s="23">
        <f t="shared" si="75"/>
        <v>0</v>
      </c>
      <c r="P58" s="23"/>
      <c r="Q58" s="23">
        <f>SUM(O58:P58)</f>
        <v>0</v>
      </c>
      <c r="R58" s="23"/>
      <c r="S58" s="23">
        <f t="shared" si="77"/>
        <v>0</v>
      </c>
      <c r="T58" s="23"/>
      <c r="U58" s="23">
        <f t="shared" si="78"/>
        <v>0</v>
      </c>
    </row>
    <row r="59" spans="1:21" s="2" customFormat="1" ht="63" x14ac:dyDescent="0.25">
      <c r="A59" s="13" t="s">
        <v>102</v>
      </c>
      <c r="B59" s="31" t="s">
        <v>122</v>
      </c>
      <c r="C59" s="23">
        <v>23760.41</v>
      </c>
      <c r="D59" s="23"/>
      <c r="E59" s="23">
        <f t="shared" si="70"/>
        <v>23760.41</v>
      </c>
      <c r="F59" s="23"/>
      <c r="G59" s="23">
        <f>SUM(E59:F59)</f>
        <v>23760.41</v>
      </c>
      <c r="H59" s="23"/>
      <c r="I59" s="23">
        <f t="shared" si="72"/>
        <v>23760.41</v>
      </c>
      <c r="J59" s="21">
        <v>12317.73</v>
      </c>
      <c r="K59" s="23">
        <f t="shared" si="73"/>
        <v>36078.14</v>
      </c>
      <c r="L59" s="23"/>
      <c r="M59" s="23">
        <f t="shared" si="74"/>
        <v>36078.14</v>
      </c>
      <c r="N59" s="23"/>
      <c r="O59" s="23">
        <f>SUM(M59:N59)</f>
        <v>36078.14</v>
      </c>
      <c r="P59" s="23"/>
      <c r="Q59" s="23">
        <f>SUM(O59:P59)</f>
        <v>36078.14</v>
      </c>
      <c r="R59" s="21">
        <v>-4112.59</v>
      </c>
      <c r="S59" s="23">
        <f>SUM(Q59:R59)</f>
        <v>31965.55</v>
      </c>
      <c r="T59" s="23"/>
      <c r="U59" s="23">
        <f t="shared" si="78"/>
        <v>31965.55</v>
      </c>
    </row>
    <row r="60" spans="1:21" x14ac:dyDescent="0.25">
      <c r="A60" s="12" t="s">
        <v>31</v>
      </c>
      <c r="B60" s="30" t="s">
        <v>32</v>
      </c>
      <c r="C60" s="22">
        <f>SUM(C61:C62)</f>
        <v>0</v>
      </c>
      <c r="D60" s="22">
        <f t="shared" ref="D60:T60" si="79">SUM(D61:D62)</f>
        <v>0</v>
      </c>
      <c r="E60" s="22">
        <f t="shared" si="79"/>
        <v>0</v>
      </c>
      <c r="F60" s="22">
        <f t="shared" si="79"/>
        <v>0</v>
      </c>
      <c r="G60" s="22">
        <f t="shared" si="79"/>
        <v>0</v>
      </c>
      <c r="H60" s="22">
        <f t="shared" si="79"/>
        <v>0</v>
      </c>
      <c r="I60" s="22">
        <f t="shared" si="79"/>
        <v>0</v>
      </c>
      <c r="J60" s="22">
        <f t="shared" si="79"/>
        <v>158.68</v>
      </c>
      <c r="K60" s="22">
        <f t="shared" si="79"/>
        <v>158.68</v>
      </c>
      <c r="L60" s="22">
        <f t="shared" si="79"/>
        <v>57.61</v>
      </c>
      <c r="M60" s="22">
        <f t="shared" si="79"/>
        <v>216.29000000000002</v>
      </c>
      <c r="N60" s="22">
        <f t="shared" si="79"/>
        <v>0</v>
      </c>
      <c r="O60" s="22">
        <f t="shared" si="79"/>
        <v>216.29000000000002</v>
      </c>
      <c r="P60" s="22">
        <f t="shared" si="79"/>
        <v>0</v>
      </c>
      <c r="Q60" s="22">
        <f t="shared" si="79"/>
        <v>216.29000000000002</v>
      </c>
      <c r="R60" s="22">
        <f t="shared" si="79"/>
        <v>24.18</v>
      </c>
      <c r="S60" s="22">
        <f t="shared" si="79"/>
        <v>240.47000000000003</v>
      </c>
      <c r="T60" s="22">
        <f t="shared" si="79"/>
        <v>0</v>
      </c>
      <c r="U60" s="22">
        <f>SUM(U61:U62)</f>
        <v>240.47000000000003</v>
      </c>
    </row>
    <row r="61" spans="1:21" x14ac:dyDescent="0.25">
      <c r="A61" s="14" t="s">
        <v>115</v>
      </c>
      <c r="B61" s="32" t="s">
        <v>117</v>
      </c>
      <c r="C61" s="20">
        <v>0</v>
      </c>
      <c r="D61" s="20"/>
      <c r="E61" s="20">
        <f t="shared" ref="E61:E62" si="80">SUM(C61:D61)</f>
        <v>0</v>
      </c>
      <c r="F61" s="20"/>
      <c r="G61" s="20">
        <f t="shared" ref="G61:G62" si="81">SUM(E61:F61)</f>
        <v>0</v>
      </c>
      <c r="H61" s="20"/>
      <c r="I61" s="20">
        <f t="shared" ref="I61:I62" si="82">SUM(G61:H61)</f>
        <v>0</v>
      </c>
      <c r="J61" s="20"/>
      <c r="K61" s="20">
        <f t="shared" si="73"/>
        <v>0</v>
      </c>
      <c r="L61" s="20"/>
      <c r="M61" s="20">
        <f t="shared" ref="M61:M62" si="83">SUM(K61:L61)</f>
        <v>0</v>
      </c>
      <c r="N61" s="20"/>
      <c r="O61" s="20">
        <f t="shared" ref="O61:O62" si="84">SUM(M61:N61)</f>
        <v>0</v>
      </c>
      <c r="P61" s="20"/>
      <c r="Q61" s="20">
        <f t="shared" ref="Q61:Q62" si="85">SUM(O61:P61)</f>
        <v>0</v>
      </c>
      <c r="R61" s="20"/>
      <c r="S61" s="20">
        <f t="shared" ref="S61:S62" si="86">SUM(Q61:R61)</f>
        <v>0</v>
      </c>
      <c r="T61" s="20"/>
      <c r="U61" s="23">
        <f t="shared" ref="U61:U62" si="87">SUM(S61:T61)</f>
        <v>0</v>
      </c>
    </row>
    <row r="62" spans="1:21" x14ac:dyDescent="0.25">
      <c r="A62" s="15" t="s">
        <v>116</v>
      </c>
      <c r="B62" s="32" t="s">
        <v>118</v>
      </c>
      <c r="C62" s="20">
        <v>0</v>
      </c>
      <c r="D62" s="20"/>
      <c r="E62" s="20">
        <f t="shared" si="80"/>
        <v>0</v>
      </c>
      <c r="F62" s="20"/>
      <c r="G62" s="20">
        <f t="shared" si="81"/>
        <v>0</v>
      </c>
      <c r="H62" s="20"/>
      <c r="I62" s="20">
        <f t="shared" si="82"/>
        <v>0</v>
      </c>
      <c r="J62" s="20">
        <v>158.68</v>
      </c>
      <c r="K62" s="20">
        <f t="shared" si="73"/>
        <v>158.68</v>
      </c>
      <c r="L62" s="20">
        <v>57.61</v>
      </c>
      <c r="M62" s="20">
        <f t="shared" si="83"/>
        <v>216.29000000000002</v>
      </c>
      <c r="N62" s="20"/>
      <c r="O62" s="20">
        <f t="shared" si="84"/>
        <v>216.29000000000002</v>
      </c>
      <c r="P62" s="20"/>
      <c r="Q62" s="20">
        <f t="shared" si="85"/>
        <v>216.29000000000002</v>
      </c>
      <c r="R62" s="20">
        <v>24.18</v>
      </c>
      <c r="S62" s="20">
        <f t="shared" si="86"/>
        <v>240.47000000000003</v>
      </c>
      <c r="T62" s="20"/>
      <c r="U62" s="23">
        <f t="shared" si="87"/>
        <v>240.47000000000003</v>
      </c>
    </row>
    <row r="63" spans="1:21" x14ac:dyDescent="0.25">
      <c r="A63" s="12" t="s">
        <v>33</v>
      </c>
      <c r="B63" s="30" t="s">
        <v>34</v>
      </c>
      <c r="C63" s="25">
        <f>C64+C69+C71+C73</f>
        <v>9192552.2000000011</v>
      </c>
      <c r="D63" s="25">
        <f t="shared" ref="D63:T63" si="88">D64+D69+D71+D73</f>
        <v>-22405.339999999997</v>
      </c>
      <c r="E63" s="25">
        <f t="shared" si="88"/>
        <v>9170146.8600000013</v>
      </c>
      <c r="F63" s="25">
        <f t="shared" si="88"/>
        <v>12940.409999999998</v>
      </c>
      <c r="G63" s="25">
        <f t="shared" si="88"/>
        <v>9183087.2699999996</v>
      </c>
      <c r="H63" s="25">
        <f t="shared" si="88"/>
        <v>259057.89</v>
      </c>
      <c r="I63" s="25">
        <f t="shared" si="88"/>
        <v>9442145.1600000001</v>
      </c>
      <c r="J63" s="25">
        <f t="shared" si="88"/>
        <v>15723.919999999998</v>
      </c>
      <c r="K63" s="25">
        <f t="shared" si="88"/>
        <v>9457869.0800000001</v>
      </c>
      <c r="L63" s="25">
        <f t="shared" si="88"/>
        <v>780825.14</v>
      </c>
      <c r="M63" s="25">
        <f t="shared" si="88"/>
        <v>10238694.220000001</v>
      </c>
      <c r="N63" s="25">
        <f t="shared" si="88"/>
        <v>922188.06</v>
      </c>
      <c r="O63" s="25">
        <f t="shared" si="88"/>
        <v>11160882.280000001</v>
      </c>
      <c r="P63" s="25">
        <f t="shared" si="88"/>
        <v>38866.129999999997</v>
      </c>
      <c r="Q63" s="25">
        <f t="shared" si="88"/>
        <v>11199748.41</v>
      </c>
      <c r="R63" s="25">
        <f t="shared" si="88"/>
        <v>602.12</v>
      </c>
      <c r="S63" s="25">
        <f t="shared" si="88"/>
        <v>11200350.529999999</v>
      </c>
      <c r="T63" s="25">
        <f t="shared" si="88"/>
        <v>12678.84</v>
      </c>
      <c r="U63" s="25">
        <f>U64+U69+U71+U73</f>
        <v>11213029.369999999</v>
      </c>
    </row>
    <row r="64" spans="1:21" ht="47.25" x14ac:dyDescent="0.25">
      <c r="A64" s="16" t="s">
        <v>35</v>
      </c>
      <c r="B64" s="33" t="s">
        <v>36</v>
      </c>
      <c r="C64" s="22">
        <f>SUM(C65:C68)</f>
        <v>9192552.2000000011</v>
      </c>
      <c r="D64" s="22">
        <f t="shared" ref="D64:T64" si="89">SUM(D65:D68)</f>
        <v>-4240.99</v>
      </c>
      <c r="E64" s="22">
        <f t="shared" si="89"/>
        <v>9188311.2100000009</v>
      </c>
      <c r="F64" s="22">
        <f t="shared" si="89"/>
        <v>13000.13</v>
      </c>
      <c r="G64" s="22">
        <f t="shared" si="89"/>
        <v>9201311.3399999999</v>
      </c>
      <c r="H64" s="22">
        <f t="shared" si="89"/>
        <v>255460.05000000002</v>
      </c>
      <c r="I64" s="22">
        <f t="shared" si="89"/>
        <v>9456771.3900000006</v>
      </c>
      <c r="J64" s="22">
        <f t="shared" si="89"/>
        <v>10049.81</v>
      </c>
      <c r="K64" s="22">
        <f t="shared" si="89"/>
        <v>9466821.2000000011</v>
      </c>
      <c r="L64" s="22">
        <f t="shared" si="89"/>
        <v>590006.43000000005</v>
      </c>
      <c r="M64" s="22">
        <f t="shared" si="89"/>
        <v>10056827.630000001</v>
      </c>
      <c r="N64" s="22">
        <f t="shared" si="89"/>
        <v>702042.06</v>
      </c>
      <c r="O64" s="22">
        <f t="shared" si="89"/>
        <v>10758869.690000001</v>
      </c>
      <c r="P64" s="22">
        <f t="shared" si="89"/>
        <v>825.04000000000087</v>
      </c>
      <c r="Q64" s="22">
        <f t="shared" si="89"/>
        <v>10759694.73</v>
      </c>
      <c r="R64" s="22">
        <f t="shared" si="89"/>
        <v>0</v>
      </c>
      <c r="S64" s="22">
        <f t="shared" si="89"/>
        <v>10759694.73</v>
      </c>
      <c r="T64" s="22">
        <f t="shared" si="89"/>
        <v>5134.8099999999995</v>
      </c>
      <c r="U64" s="22">
        <f>SUM(U65:U68)</f>
        <v>10764829.540000001</v>
      </c>
    </row>
    <row r="65" spans="1:21" ht="31.5" x14ac:dyDescent="0.25">
      <c r="A65" s="14" t="s">
        <v>37</v>
      </c>
      <c r="B65" s="32" t="s">
        <v>38</v>
      </c>
      <c r="C65" s="20">
        <v>450595.7</v>
      </c>
      <c r="D65" s="20"/>
      <c r="E65" s="20">
        <f t="shared" ref="E65:E68" si="90">SUM(C65:D65)</f>
        <v>450595.7</v>
      </c>
      <c r="F65" s="20"/>
      <c r="G65" s="20">
        <f t="shared" ref="G65:G68" si="91">SUM(E65:F65)</f>
        <v>450595.7</v>
      </c>
      <c r="H65" s="20"/>
      <c r="I65" s="20">
        <f t="shared" ref="I65:I68" si="92">SUM(G65:H65)</f>
        <v>450595.7</v>
      </c>
      <c r="J65" s="20"/>
      <c r="K65" s="20">
        <f t="shared" ref="K65:K68" si="93">SUM(I65:J65)</f>
        <v>450595.7</v>
      </c>
      <c r="L65" s="20">
        <v>22015.4</v>
      </c>
      <c r="M65" s="20">
        <f t="shared" ref="M65:M68" si="94">SUM(K65:L65)</f>
        <v>472611.10000000003</v>
      </c>
      <c r="N65" s="20"/>
      <c r="O65" s="20">
        <f t="shared" ref="O65:O68" si="95">SUM(M65:N65)</f>
        <v>472611.10000000003</v>
      </c>
      <c r="P65" s="20"/>
      <c r="Q65" s="20">
        <f t="shared" ref="Q65:Q68" si="96">SUM(O65:P65)</f>
        <v>472611.10000000003</v>
      </c>
      <c r="R65" s="20"/>
      <c r="S65" s="20">
        <f t="shared" ref="S65:S68" si="97">SUM(Q65:R65)</f>
        <v>472611.10000000003</v>
      </c>
      <c r="T65" s="20"/>
      <c r="U65" s="23">
        <f t="shared" ref="U65:U68" si="98">SUM(S65:T65)</f>
        <v>472611.10000000003</v>
      </c>
    </row>
    <row r="66" spans="1:21" ht="47.25" x14ac:dyDescent="0.25">
      <c r="A66" s="14" t="s">
        <v>39</v>
      </c>
      <c r="B66" s="32" t="s">
        <v>40</v>
      </c>
      <c r="C66" s="20">
        <v>1496934.9</v>
      </c>
      <c r="D66" s="20">
        <v>-603.29999999999995</v>
      </c>
      <c r="E66" s="20">
        <f t="shared" si="90"/>
        <v>1496331.5999999999</v>
      </c>
      <c r="F66" s="20">
        <v>13238.4</v>
      </c>
      <c r="G66" s="20">
        <f t="shared" si="91"/>
        <v>1509569.9999999998</v>
      </c>
      <c r="H66" s="20"/>
      <c r="I66" s="20">
        <f t="shared" si="92"/>
        <v>1509569.9999999998</v>
      </c>
      <c r="J66" s="20">
        <v>9899.81</v>
      </c>
      <c r="K66" s="20">
        <f t="shared" si="93"/>
        <v>1519469.8099999998</v>
      </c>
      <c r="L66" s="20">
        <v>429443.51</v>
      </c>
      <c r="M66" s="20">
        <f t="shared" si="94"/>
        <v>1948913.3199999998</v>
      </c>
      <c r="N66" s="20">
        <v>634304.04</v>
      </c>
      <c r="O66" s="20">
        <f t="shared" si="95"/>
        <v>2583217.36</v>
      </c>
      <c r="P66" s="20">
        <v>-22510</v>
      </c>
      <c r="Q66" s="20">
        <f t="shared" si="96"/>
        <v>2560707.36</v>
      </c>
      <c r="R66" s="20"/>
      <c r="S66" s="20">
        <f t="shared" si="97"/>
        <v>2560707.36</v>
      </c>
      <c r="T66" s="20">
        <f>-4452.47+2122.1</f>
        <v>-2330.3700000000003</v>
      </c>
      <c r="U66" s="21">
        <f t="shared" si="98"/>
        <v>2558376.9899999998</v>
      </c>
    </row>
    <row r="67" spans="1:21" ht="31.5" x14ac:dyDescent="0.25">
      <c r="A67" s="14" t="s">
        <v>41</v>
      </c>
      <c r="B67" s="32" t="s">
        <v>42</v>
      </c>
      <c r="C67" s="20">
        <v>7241640.7000000002</v>
      </c>
      <c r="D67" s="20">
        <v>-8534.1</v>
      </c>
      <c r="E67" s="20">
        <f t="shared" si="90"/>
        <v>7233106.6000000006</v>
      </c>
      <c r="F67" s="20"/>
      <c r="G67" s="20">
        <f t="shared" si="91"/>
        <v>7233106.6000000006</v>
      </c>
      <c r="H67" s="20">
        <v>199561.2</v>
      </c>
      <c r="I67" s="20">
        <f t="shared" si="92"/>
        <v>7432667.8000000007</v>
      </c>
      <c r="J67" s="20"/>
      <c r="K67" s="20">
        <f t="shared" si="93"/>
        <v>7432667.8000000007</v>
      </c>
      <c r="L67" s="20">
        <v>137797.22</v>
      </c>
      <c r="M67" s="20">
        <f t="shared" si="94"/>
        <v>7570465.0200000005</v>
      </c>
      <c r="N67" s="20">
        <v>68059.320000000007</v>
      </c>
      <c r="O67" s="20">
        <f t="shared" si="95"/>
        <v>7638524.3400000008</v>
      </c>
      <c r="P67" s="20">
        <v>23127.54</v>
      </c>
      <c r="Q67" s="20">
        <f t="shared" si="96"/>
        <v>7661651.8800000008</v>
      </c>
      <c r="R67" s="20"/>
      <c r="S67" s="20">
        <f t="shared" si="97"/>
        <v>7661651.8800000008</v>
      </c>
      <c r="T67" s="20">
        <f>13461.2-6134.5</f>
        <v>7326.7000000000007</v>
      </c>
      <c r="U67" s="23">
        <f t="shared" si="98"/>
        <v>7668978.580000001</v>
      </c>
    </row>
    <row r="68" spans="1:21" x14ac:dyDescent="0.25">
      <c r="A68" s="14" t="s">
        <v>43</v>
      </c>
      <c r="B68" s="32" t="s">
        <v>44</v>
      </c>
      <c r="C68" s="20">
        <v>3380.9</v>
      </c>
      <c r="D68" s="20">
        <v>4896.41</v>
      </c>
      <c r="E68" s="20">
        <f t="shared" si="90"/>
        <v>8277.31</v>
      </c>
      <c r="F68" s="20">
        <v>-238.27</v>
      </c>
      <c r="G68" s="20">
        <f t="shared" si="91"/>
        <v>8039.0399999999991</v>
      </c>
      <c r="H68" s="20">
        <v>55898.85</v>
      </c>
      <c r="I68" s="20">
        <f t="shared" si="92"/>
        <v>63937.89</v>
      </c>
      <c r="J68" s="20">
        <v>150</v>
      </c>
      <c r="K68" s="20">
        <f t="shared" si="93"/>
        <v>64087.89</v>
      </c>
      <c r="L68" s="20">
        <v>750.3</v>
      </c>
      <c r="M68" s="20">
        <f t="shared" si="94"/>
        <v>64838.19</v>
      </c>
      <c r="N68" s="20">
        <v>-321.3</v>
      </c>
      <c r="O68" s="20">
        <f t="shared" si="95"/>
        <v>64516.89</v>
      </c>
      <c r="P68" s="20">
        <v>207.5</v>
      </c>
      <c r="Q68" s="20">
        <f t="shared" si="96"/>
        <v>64724.39</v>
      </c>
      <c r="R68" s="20"/>
      <c r="S68" s="20">
        <f t="shared" si="97"/>
        <v>64724.39</v>
      </c>
      <c r="T68" s="20">
        <v>138.47999999999999</v>
      </c>
      <c r="U68" s="23">
        <f t="shared" si="98"/>
        <v>64862.87</v>
      </c>
    </row>
    <row r="69" spans="1:21" x14ac:dyDescent="0.25">
      <c r="A69" s="12" t="s">
        <v>45</v>
      </c>
      <c r="B69" s="30" t="s">
        <v>46</v>
      </c>
      <c r="C69" s="22">
        <f>C70</f>
        <v>0</v>
      </c>
      <c r="D69" s="22">
        <f t="shared" ref="D69:T69" si="99">D70</f>
        <v>0</v>
      </c>
      <c r="E69" s="22">
        <f t="shared" si="99"/>
        <v>0</v>
      </c>
      <c r="F69" s="22">
        <f t="shared" si="99"/>
        <v>-58.44</v>
      </c>
      <c r="G69" s="22">
        <f t="shared" si="99"/>
        <v>-58.44</v>
      </c>
      <c r="H69" s="22">
        <f t="shared" si="99"/>
        <v>3597.84</v>
      </c>
      <c r="I69" s="22">
        <f t="shared" si="99"/>
        <v>3539.4</v>
      </c>
      <c r="J69" s="22">
        <f t="shared" si="99"/>
        <v>5136.1099999999997</v>
      </c>
      <c r="K69" s="22">
        <f t="shared" si="99"/>
        <v>8675.51</v>
      </c>
      <c r="L69" s="22">
        <f t="shared" si="99"/>
        <v>190818.71</v>
      </c>
      <c r="M69" s="22">
        <f t="shared" si="99"/>
        <v>199494.22</v>
      </c>
      <c r="N69" s="22">
        <f t="shared" si="99"/>
        <v>220146</v>
      </c>
      <c r="O69" s="22">
        <f t="shared" si="99"/>
        <v>419640.22</v>
      </c>
      <c r="P69" s="22">
        <f t="shared" si="99"/>
        <v>38041.089999999997</v>
      </c>
      <c r="Q69" s="22">
        <f t="shared" si="99"/>
        <v>457681.30999999994</v>
      </c>
      <c r="R69" s="22">
        <f t="shared" si="99"/>
        <v>0</v>
      </c>
      <c r="S69" s="22">
        <f t="shared" si="99"/>
        <v>457681.30999999994</v>
      </c>
      <c r="T69" s="22">
        <f t="shared" si="99"/>
        <v>7544.03</v>
      </c>
      <c r="U69" s="22">
        <f>U70</f>
        <v>465225.33999999997</v>
      </c>
    </row>
    <row r="70" spans="1:21" x14ac:dyDescent="0.25">
      <c r="A70" s="15" t="s">
        <v>119</v>
      </c>
      <c r="B70" s="32" t="s">
        <v>46</v>
      </c>
      <c r="C70" s="20">
        <v>0</v>
      </c>
      <c r="D70" s="20"/>
      <c r="E70" s="20">
        <f>SUM(C70:D70)</f>
        <v>0</v>
      </c>
      <c r="F70" s="20">
        <v>-58.44</v>
      </c>
      <c r="G70" s="20">
        <f>SUM(E70:F70)</f>
        <v>-58.44</v>
      </c>
      <c r="H70" s="20">
        <v>3597.84</v>
      </c>
      <c r="I70" s="20">
        <f>SUM(G70:H70)</f>
        <v>3539.4</v>
      </c>
      <c r="J70" s="20">
        <v>5136.1099999999997</v>
      </c>
      <c r="K70" s="20">
        <f t="shared" ref="K70" si="100">SUM(I70:J70)</f>
        <v>8675.51</v>
      </c>
      <c r="L70" s="20">
        <v>190818.71</v>
      </c>
      <c r="M70" s="20">
        <f>SUM(K70:L70)</f>
        <v>199494.22</v>
      </c>
      <c r="N70" s="20">
        <v>220146</v>
      </c>
      <c r="O70" s="20">
        <f>SUM(M70:N70)</f>
        <v>419640.22</v>
      </c>
      <c r="P70" s="20">
        <v>38041.089999999997</v>
      </c>
      <c r="Q70" s="20">
        <f>SUM(O70:P70)</f>
        <v>457681.30999999994</v>
      </c>
      <c r="R70" s="20"/>
      <c r="S70" s="20">
        <f>SUM(Q70:R70)</f>
        <v>457681.30999999994</v>
      </c>
      <c r="T70" s="20">
        <f>7444.44+99.59</f>
        <v>7544.03</v>
      </c>
      <c r="U70" s="21">
        <f>SUM(S70:T70)</f>
        <v>465225.33999999997</v>
      </c>
    </row>
    <row r="71" spans="1:21" ht="63" x14ac:dyDescent="0.25">
      <c r="A71" s="17" t="s">
        <v>47</v>
      </c>
      <c r="B71" s="30" t="s">
        <v>48</v>
      </c>
      <c r="C71" s="22">
        <f>C72</f>
        <v>0</v>
      </c>
      <c r="D71" s="22">
        <f t="shared" ref="D71:T71" si="101">D72</f>
        <v>0</v>
      </c>
      <c r="E71" s="22">
        <f t="shared" si="101"/>
        <v>0</v>
      </c>
      <c r="F71" s="22">
        <f t="shared" si="101"/>
        <v>0</v>
      </c>
      <c r="G71" s="22">
        <f t="shared" si="101"/>
        <v>0</v>
      </c>
      <c r="H71" s="22">
        <f t="shared" si="101"/>
        <v>0</v>
      </c>
      <c r="I71" s="22">
        <f t="shared" si="101"/>
        <v>0</v>
      </c>
      <c r="J71" s="22">
        <f t="shared" si="101"/>
        <v>538</v>
      </c>
      <c r="K71" s="22">
        <f t="shared" si="101"/>
        <v>538</v>
      </c>
      <c r="L71" s="22">
        <f t="shared" si="101"/>
        <v>0</v>
      </c>
      <c r="M71" s="22">
        <f t="shared" si="101"/>
        <v>538</v>
      </c>
      <c r="N71" s="22">
        <f t="shared" si="101"/>
        <v>0</v>
      </c>
      <c r="O71" s="22">
        <f t="shared" si="101"/>
        <v>538</v>
      </c>
      <c r="P71" s="22">
        <f t="shared" si="101"/>
        <v>0</v>
      </c>
      <c r="Q71" s="22">
        <f t="shared" si="101"/>
        <v>538</v>
      </c>
      <c r="R71" s="22">
        <f t="shared" si="101"/>
        <v>602.12</v>
      </c>
      <c r="S71" s="22">
        <f t="shared" si="101"/>
        <v>1140.1199999999999</v>
      </c>
      <c r="T71" s="22">
        <f t="shared" si="101"/>
        <v>0</v>
      </c>
      <c r="U71" s="22">
        <f t="shared" ref="U71" si="102">U72</f>
        <v>1140.1199999999999</v>
      </c>
    </row>
    <row r="72" spans="1:21" s="2" customFormat="1" ht="47.25" x14ac:dyDescent="0.25">
      <c r="A72" s="18" t="s">
        <v>121</v>
      </c>
      <c r="B72" s="31" t="s">
        <v>120</v>
      </c>
      <c r="C72" s="23">
        <v>0</v>
      </c>
      <c r="D72" s="23"/>
      <c r="E72" s="23">
        <f>SUM(C72:D72)</f>
        <v>0</v>
      </c>
      <c r="F72" s="23"/>
      <c r="G72" s="23">
        <f>SUM(E72:F72)</f>
        <v>0</v>
      </c>
      <c r="H72" s="23"/>
      <c r="I72" s="23">
        <f>SUM(G72:H72)</f>
        <v>0</v>
      </c>
      <c r="J72" s="23">
        <v>538</v>
      </c>
      <c r="K72" s="23">
        <f t="shared" ref="K72" si="103">SUM(I72:J72)</f>
        <v>538</v>
      </c>
      <c r="L72" s="23"/>
      <c r="M72" s="23">
        <f>SUM(K72:L72)</f>
        <v>538</v>
      </c>
      <c r="N72" s="23"/>
      <c r="O72" s="23">
        <f>SUM(M72:N72)</f>
        <v>538</v>
      </c>
      <c r="P72" s="23"/>
      <c r="Q72" s="23">
        <f>SUM(O72:P72)</f>
        <v>538</v>
      </c>
      <c r="R72" s="23">
        <v>602.12</v>
      </c>
      <c r="S72" s="23">
        <f>SUM(Q72:R72)</f>
        <v>1140.1199999999999</v>
      </c>
      <c r="T72" s="23"/>
      <c r="U72" s="23">
        <f>SUM(S72:T72)</f>
        <v>1140.1199999999999</v>
      </c>
    </row>
    <row r="73" spans="1:21" ht="63" x14ac:dyDescent="0.25">
      <c r="A73" s="49" t="s">
        <v>49</v>
      </c>
      <c r="B73" s="30" t="s">
        <v>50</v>
      </c>
      <c r="C73" s="22">
        <f>C74</f>
        <v>0</v>
      </c>
      <c r="D73" s="22">
        <f t="shared" ref="D73:U73" si="104">D74</f>
        <v>-18164.349999999999</v>
      </c>
      <c r="E73" s="22">
        <f t="shared" si="104"/>
        <v>-18164.349999999999</v>
      </c>
      <c r="F73" s="22">
        <f t="shared" si="104"/>
        <v>-1.28</v>
      </c>
      <c r="G73" s="22">
        <f t="shared" si="104"/>
        <v>-18165.629999999997</v>
      </c>
      <c r="H73" s="22">
        <f t="shared" si="104"/>
        <v>0</v>
      </c>
      <c r="I73" s="22">
        <f t="shared" si="104"/>
        <v>-18165.629999999997</v>
      </c>
      <c r="J73" s="22">
        <f t="shared" si="104"/>
        <v>0</v>
      </c>
      <c r="K73" s="22">
        <f t="shared" si="104"/>
        <v>-18165.629999999997</v>
      </c>
      <c r="L73" s="22">
        <f t="shared" si="104"/>
        <v>0</v>
      </c>
      <c r="M73" s="22">
        <f t="shared" si="104"/>
        <v>-18165.629999999997</v>
      </c>
      <c r="N73" s="22">
        <f t="shared" si="104"/>
        <v>0</v>
      </c>
      <c r="O73" s="22">
        <f t="shared" si="104"/>
        <v>-18165.629999999997</v>
      </c>
      <c r="P73" s="22">
        <f t="shared" si="104"/>
        <v>0</v>
      </c>
      <c r="Q73" s="22">
        <f t="shared" si="104"/>
        <v>-18165.629999999997</v>
      </c>
      <c r="R73" s="22">
        <f t="shared" si="104"/>
        <v>0</v>
      </c>
      <c r="S73" s="22">
        <f t="shared" si="104"/>
        <v>-18165.629999999997</v>
      </c>
      <c r="T73" s="22">
        <f t="shared" si="104"/>
        <v>0</v>
      </c>
      <c r="U73" s="22">
        <f t="shared" si="104"/>
        <v>-18165.629999999997</v>
      </c>
    </row>
    <row r="74" spans="1:21" ht="67.5" customHeight="1" x14ac:dyDescent="0.25">
      <c r="A74" s="50" t="s">
        <v>150</v>
      </c>
      <c r="B74" s="37" t="s">
        <v>151</v>
      </c>
      <c r="C74" s="23">
        <v>0</v>
      </c>
      <c r="D74" s="23">
        <v>-18164.349999999999</v>
      </c>
      <c r="E74" s="26">
        <f t="shared" ref="E74" si="105">SUM(C74:D74)</f>
        <v>-18164.349999999999</v>
      </c>
      <c r="F74" s="23">
        <v>-1.28</v>
      </c>
      <c r="G74" s="26">
        <f t="shared" ref="G74" si="106">SUM(E74:F74)</f>
        <v>-18165.629999999997</v>
      </c>
      <c r="H74" s="23"/>
      <c r="I74" s="26">
        <f t="shared" ref="I74" si="107">SUM(G74:H74)</f>
        <v>-18165.629999999997</v>
      </c>
      <c r="J74" s="23"/>
      <c r="K74" s="26">
        <f t="shared" ref="K74" si="108">SUM(I74:J74)</f>
        <v>-18165.629999999997</v>
      </c>
      <c r="L74" s="23"/>
      <c r="M74" s="26">
        <f t="shared" ref="M74" si="109">SUM(K74:L74)</f>
        <v>-18165.629999999997</v>
      </c>
      <c r="N74" s="23"/>
      <c r="O74" s="26">
        <f t="shared" ref="O74" si="110">SUM(M74:N74)</f>
        <v>-18165.629999999997</v>
      </c>
      <c r="P74" s="23"/>
      <c r="Q74" s="26">
        <f t="shared" ref="Q74" si="111">SUM(O74:P74)</f>
        <v>-18165.629999999997</v>
      </c>
      <c r="R74" s="23"/>
      <c r="S74" s="26">
        <f>SUM(Q74:R74)</f>
        <v>-18165.629999999997</v>
      </c>
      <c r="T74" s="23"/>
      <c r="U74" s="21">
        <f t="shared" ref="U74" si="112">SUM(S74:T74)</f>
        <v>-18165.629999999997</v>
      </c>
    </row>
    <row r="75" spans="1:21" ht="27.75" customHeight="1" x14ac:dyDescent="0.25">
      <c r="A75" s="7"/>
      <c r="B75" s="30" t="s">
        <v>51</v>
      </c>
      <c r="C75" s="25">
        <f>C6+C63</f>
        <v>15685797.220000003</v>
      </c>
      <c r="D75" s="25">
        <f t="shared" ref="D75:T75" si="113">D6+D63</f>
        <v>-22405.339999999997</v>
      </c>
      <c r="E75" s="25">
        <f t="shared" si="113"/>
        <v>15663391.880000003</v>
      </c>
      <c r="F75" s="25">
        <f t="shared" si="113"/>
        <v>12940.409999999998</v>
      </c>
      <c r="G75" s="25">
        <f t="shared" si="113"/>
        <v>15676332.289999999</v>
      </c>
      <c r="H75" s="25">
        <f t="shared" si="113"/>
        <v>259057.89</v>
      </c>
      <c r="I75" s="25">
        <f t="shared" si="113"/>
        <v>15935390.18</v>
      </c>
      <c r="J75" s="25">
        <f t="shared" si="113"/>
        <v>115823.81999999999</v>
      </c>
      <c r="K75" s="25">
        <f t="shared" si="113"/>
        <v>16051214</v>
      </c>
      <c r="L75" s="25">
        <f t="shared" si="113"/>
        <v>905163.65</v>
      </c>
      <c r="M75" s="25">
        <f t="shared" si="113"/>
        <v>16956377.650000002</v>
      </c>
      <c r="N75" s="25">
        <f t="shared" si="113"/>
        <v>1001564.99</v>
      </c>
      <c r="O75" s="25">
        <f t="shared" si="113"/>
        <v>17957942.640000001</v>
      </c>
      <c r="P75" s="25">
        <f t="shared" si="113"/>
        <v>38866.129999999997</v>
      </c>
      <c r="Q75" s="25">
        <f t="shared" si="113"/>
        <v>17996808.77</v>
      </c>
      <c r="R75" s="25">
        <f t="shared" si="113"/>
        <v>138863.71</v>
      </c>
      <c r="S75" s="25">
        <f t="shared" si="113"/>
        <v>18135672.48</v>
      </c>
      <c r="T75" s="25">
        <f t="shared" si="113"/>
        <v>12678.84</v>
      </c>
      <c r="U75" s="25">
        <f>U6+U63</f>
        <v>18148351.32</v>
      </c>
    </row>
  </sheetData>
  <mergeCells count="2">
    <mergeCell ref="A2:U2"/>
    <mergeCell ref="A3:U3"/>
  </mergeCells>
  <printOptions horizontalCentered="1"/>
  <pageMargins left="0.39370078740157483" right="0.39370078740157483" top="1.1417322834645669" bottom="0.35433070866141736" header="0.31496062992125984" footer="0.31496062992125984"/>
  <pageSetup paperSize="9" scale="38" firstPageNumber="179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Парамонова Оксана Борисовна</dc:creator>
  <cp:lastModifiedBy>Шипицына Екатерина Васильевна</cp:lastModifiedBy>
  <cp:lastPrinted>2019-03-27T07:18:33Z</cp:lastPrinted>
  <dcterms:created xsi:type="dcterms:W3CDTF">2018-03-12T12:21:46Z</dcterms:created>
  <dcterms:modified xsi:type="dcterms:W3CDTF">2019-03-27T09:30:16Z</dcterms:modified>
</cp:coreProperties>
</file>